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vicgov.sharepoint.com/sites/msteams_eb8098/Reporting/VGAAR/2025 VGAAR/Data/Data Quarantine/5) Final/"/>
    </mc:Choice>
  </mc:AlternateContent>
  <xr:revisionPtr revIDLastSave="228" documentId="8_{07FDA2D7-64BC-46BC-BA4A-7356B64F8BD4}" xr6:coauthVersionLast="47" xr6:coauthVersionMax="47" xr10:uidLastSave="{1FE07468-154E-4374-B5E1-1CC37674B6D5}"/>
  <bookViews>
    <workbookView xWindow="-9885" yWindow="-19965" windowWidth="25800" windowHeight="17040" tabRatio="813" xr2:uid="{ABD57A41-DEE1-481A-8F6F-6BE4A2A31B36}"/>
  </bookViews>
  <sheets>
    <sheet name="Index" sheetId="21" r:id="rId1"/>
    <sheet name="18.1.1" sheetId="1" r:id="rId2"/>
    <sheet name="18.1.2" sheetId="23" r:id="rId3"/>
    <sheet name="18.1.3" sheetId="2" r:id="rId4"/>
    <sheet name="18.1.4" sheetId="25" r:id="rId5"/>
    <sheet name="18.1.5" sheetId="3" r:id="rId6"/>
    <sheet name="18.1.6" sheetId="24" r:id="rId7"/>
    <sheet name="18.1.7" sheetId="27" r:id="rId8"/>
    <sheet name="19.1.1" sheetId="4" r:id="rId9"/>
    <sheet name="19.1.2" sheetId="26" r:id="rId10"/>
    <sheet name="20.1.1" sheetId="28" r:id="rId11"/>
    <sheet name="20.1.2" sheetId="29" r:id="rId12"/>
  </sheets>
  <definedNames>
    <definedName name="_xlnm.Print_Area" localSheetId="1">'18.1.1'!$A$1:$I$26</definedName>
    <definedName name="_xlnm.Print_Area" localSheetId="2">'18.1.2'!$A$1:$H$17</definedName>
    <definedName name="_xlnm.Print_Area" localSheetId="3">'18.1.3'!$A$1:$L$16</definedName>
    <definedName name="_xlnm.Print_Area" localSheetId="4">'18.1.4'!$A$1:$P$17</definedName>
    <definedName name="_xlnm.Print_Area" localSheetId="5">'18.1.5'!$A$1:$I$23</definedName>
    <definedName name="_xlnm.Print_Area" localSheetId="6">'18.1.6'!$A$1:$J$30</definedName>
    <definedName name="_xlnm.Print_Area" localSheetId="7">'18.1.7'!$A$1:$Q$25</definedName>
    <definedName name="_xlnm.Print_Area" localSheetId="8">'19.1.1'!$A$1:$J$11</definedName>
    <definedName name="_xlnm.Print_Area" localSheetId="9">'19.1.2'!$A$1:$F$4</definedName>
    <definedName name="_xlnm.Print_Area" localSheetId="10">'20.1.1'!$A$1:$O$20</definedName>
    <definedName name="_xlnm.Print_Area" localSheetId="11">'20.1.2'!$A$1:$E$14</definedName>
    <definedName name="_xlnm.Print_Area" localSheetId="0">Index!$A$1:$C$22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C13" i="2"/>
  <c r="G21" i="27"/>
  <c r="D5" i="3"/>
  <c r="D4" i="3"/>
  <c r="H10" i="28"/>
  <c r="G10" i="28"/>
  <c r="F10" i="28"/>
  <c r="D10" i="28"/>
  <c r="H9" i="28"/>
  <c r="G9" i="28"/>
  <c r="F9" i="28"/>
  <c r="H7" i="28"/>
  <c r="G7" i="28"/>
  <c r="H5" i="28"/>
  <c r="G5" i="28"/>
  <c r="H4" i="28"/>
  <c r="G4" i="28"/>
  <c r="F4" i="28"/>
  <c r="D4" i="28"/>
  <c r="D9" i="25" l="1"/>
  <c r="E9" i="25"/>
  <c r="F9" i="25"/>
  <c r="C9" i="25"/>
</calcChain>
</file>

<file path=xl/sharedStrings.xml><?xml version="1.0" encoding="utf-8"?>
<sst xmlns="http://schemas.openxmlformats.org/spreadsheetml/2006/main" count="246" uniqueCount="186">
  <si>
    <t>Domain 6: Culture &amp; Country</t>
  </si>
  <si>
    <t>Goal 18 : Aboriginal land, water and cultural rights are realised</t>
  </si>
  <si>
    <t>Objective 18.1 increase the recognition and enjoyment of Aboriginal land, water and cultural heritage rights</t>
  </si>
  <si>
    <t>Measure 18.1.1</t>
  </si>
  <si>
    <t>Area of Crown land with native title determinations and/or Recognition and Settlement Agreements</t>
  </si>
  <si>
    <t>Measure 18.1.2</t>
  </si>
  <si>
    <t>Work of the State in advancing the treaty process</t>
  </si>
  <si>
    <t>Measure 18.1.3</t>
  </si>
  <si>
    <t>Number of Registered Aboriginal Parties that have submitted a notice of intention to enter into an Aboriginal cultural heritage land management agreement</t>
  </si>
  <si>
    <t>Measure 18.1.4</t>
  </si>
  <si>
    <t>Number of Whole of Country Plans published</t>
  </si>
  <si>
    <t>Measure 18.1.5</t>
  </si>
  <si>
    <t>Number of Joint Management Plans and area of land covered</t>
  </si>
  <si>
    <t>Measure 18.1.6</t>
  </si>
  <si>
    <t>Number of cultural burns conducted</t>
  </si>
  <si>
    <t>Measure 18.1.7</t>
  </si>
  <si>
    <t>Number of formal partnership agreements for planning and management between Aboriginal communities and key water and catchment agencies</t>
  </si>
  <si>
    <t>Goal 19 : Aboriginal culture and language are supported and celebrated</t>
  </si>
  <si>
    <t>Objective 19.1 Support the preservation, promotion and practice of culture and languages</t>
  </si>
  <si>
    <t>Measure 19.1.1</t>
  </si>
  <si>
    <t>Participation in community events which celebrate Aboriginal culture</t>
  </si>
  <si>
    <t>Measure 19.1.2</t>
  </si>
  <si>
    <t>Investment in Aboriginal language and culture revitalisation programs</t>
  </si>
  <si>
    <t>Goal 20: Racism is eliminated</t>
  </si>
  <si>
    <t>Objective 20.1: Address and eliminate racism</t>
  </si>
  <si>
    <t>Measure 20.1.1</t>
  </si>
  <si>
    <t>Proportion of Aboriginal people who report having experienced racism in the previous 12 months</t>
  </si>
  <si>
    <t>Measure 20.1.2</t>
  </si>
  <si>
    <t>Prevalence of racist attitudes against Aboriginal Victorians held by the Victorian community</t>
  </si>
  <si>
    <t>Index</t>
  </si>
  <si>
    <t>Table 18.1.1. Area of Crown land with native title determinations and/or Recognition and Settlement Agreements</t>
  </si>
  <si>
    <t>Year</t>
  </si>
  <si>
    <r>
      <t>Land area over which native title exists (km</t>
    </r>
    <r>
      <rPr>
        <b/>
        <vertAlign val="superscript"/>
        <sz val="9"/>
        <color rgb="FF000000"/>
        <rFont val="Arial"/>
        <family val="2"/>
      </rPr>
      <t>2</t>
    </r>
    <r>
      <rPr>
        <b/>
        <sz val="9"/>
        <color rgb="FF000000"/>
        <rFont val="Arial"/>
        <family val="2"/>
      </rPr>
      <t>)</t>
    </r>
    <r>
      <rPr>
        <vertAlign val="superscript"/>
        <sz val="9"/>
        <color rgb="FF000000"/>
        <rFont val="Arial"/>
        <family val="2"/>
      </rPr>
      <t>(a)</t>
    </r>
  </si>
  <si>
    <r>
      <rPr>
        <b/>
        <sz val="9"/>
        <color rgb="FF000000"/>
        <rFont val="Arial"/>
        <family val="2"/>
      </rPr>
      <t>Land area over which Traditional Owner Settlement Act agreement has been reached (km</t>
    </r>
    <r>
      <rPr>
        <b/>
        <vertAlign val="superscript"/>
        <sz val="9"/>
        <color rgb="FF000000"/>
        <rFont val="Arial"/>
        <family val="2"/>
      </rPr>
      <t>2</t>
    </r>
    <r>
      <rPr>
        <b/>
        <sz val="9"/>
        <color rgb="FF000000"/>
        <rFont val="Arial"/>
        <family val="2"/>
      </rPr>
      <t xml:space="preserve">) </t>
    </r>
    <r>
      <rPr>
        <i/>
        <sz val="9"/>
        <color rgb="FF000000"/>
        <rFont val="Arial"/>
        <family val="2"/>
      </rPr>
      <t>- based on ILUA registration date</t>
    </r>
    <r>
      <rPr>
        <i/>
        <vertAlign val="superscript"/>
        <sz val="9"/>
        <color rgb="FF000000"/>
        <rFont val="Arial"/>
        <family val="2"/>
      </rPr>
      <t>(a)(b)(c)</t>
    </r>
  </si>
  <si>
    <t>2008–09</t>
  </si>
  <si>
    <t>2009–10</t>
  </si>
  <si>
    <t>2010–11</t>
  </si>
  <si>
    <t>2011–12</t>
  </si>
  <si>
    <t>2012–13</t>
  </si>
  <si>
    <t>2013–14</t>
  </si>
  <si>
    <t>2014–15</t>
  </si>
  <si>
    <t>2015–16</t>
  </si>
  <si>
    <t>2016–17</t>
  </si>
  <si>
    <t>2017–18</t>
  </si>
  <si>
    <t>2018-19</t>
  </si>
  <si>
    <t>2019-20</t>
  </si>
  <si>
    <t>2020-21</t>
  </si>
  <si>
    <t>2021-22</t>
  </si>
  <si>
    <t>2022-23</t>
  </si>
  <si>
    <t>2023-24</t>
  </si>
  <si>
    <t>Source: DPC internal data and National Native Title Tribunal data</t>
  </si>
  <si>
    <t xml:space="preserve">Notes: </t>
  </si>
  <si>
    <t xml:space="preserve">The Traditional Owner Settlement Act (TOS Act) was enacted in 2010. </t>
  </si>
  <si>
    <t>When reporting for the 2020-21 year occurred, previous years' TOS Act figures were amended to correct a miscalculation from 2010-11.</t>
  </si>
  <si>
    <t>(a) These figures comprise all land (Crown land and freehold land) within the external boundary of a Recognition and Settlement Agreement (RSA) area.   Some of the Crown land within RSA areas agreed with the Wotjobaluk, Jaadwa, Jadawadjali, Wergaia and Jupagulk and the Gunaikurnai includes land where the Fedral Court has also determined that native title exists.  As at 2023-24, the total area of Crown land and waters covered by the four RSAs to date is 34,920 km2.    These figures were recalculated when reporting for 2023-24, using data provided (at Table 11 of the Background Paper provided to Yoorrook Justice Commission) by the Department of Premier and Cabinet Heritage Information and Spatial Systems on 1 November 2023 (rounded to the closest 10 square kilometres).  All land within the external boundaries of the four RSAs under the Traditional Owner Settlement Act 2010 (Vic) outlined above, amounts to approximately 40.5% of total land in Victoria (including Crown and freehold land, and land three nautical miles from Victoria’s Coast).</t>
  </si>
  <si>
    <t>(b) The  ILUA that the Barengi Gadjin Land Council Aboriginal Corporation entered into in 2005 remains in force. The land area within the boundaries of this ILUA is contiguous with the external boundaries of their RSA entered into in October 2022.</t>
  </si>
  <si>
    <t>(c) These figures include the area within the external boundary of the Taungurung RSA which commenced in August 2020, despite the de-registration of the Indigenous Land Use Agreement in March 2021.</t>
  </si>
  <si>
    <t>Measure 18.1.2. Work of the State in advancing the treaty process</t>
  </si>
  <si>
    <t>Descriptive measure, no data reported. See narrative on progress in report.</t>
  </si>
  <si>
    <t>Table 18.1.3. Number of Registered Aboriginal Parties (RAPs) that have submitted a notice of intention (NOI) to enter into an Aboriginal cultural heritage land management agreement (ACHLMA)</t>
  </si>
  <si>
    <t>NOI Lodged</t>
  </si>
  <si>
    <t>ACHLMAs Lodged</t>
  </si>
  <si>
    <t>Total</t>
  </si>
  <si>
    <t>Source: First Peoples - State Relations Group (Department of Premier and Cabinet)</t>
  </si>
  <si>
    <t>Definition: Registered Aboriginal Parties that have submitted a notice of intention to enter into an Aboriginal Cultural Heritage Land Management Agreement.</t>
  </si>
  <si>
    <t>New data is not available</t>
  </si>
  <si>
    <t>Table 18.1.4. Number of Whole of Country Plans published</t>
  </si>
  <si>
    <r>
      <t>Country Plan as an overarching document</t>
    </r>
    <r>
      <rPr>
        <b/>
        <vertAlign val="superscript"/>
        <sz val="9"/>
        <color theme="1"/>
        <rFont val="Arial"/>
        <family val="2"/>
      </rPr>
      <t>(a)</t>
    </r>
  </si>
  <si>
    <r>
      <t>Country Plan using the Whole-of-Country Plan methodology</t>
    </r>
    <r>
      <rPr>
        <b/>
        <vertAlign val="superscript"/>
        <sz val="9"/>
        <color theme="1"/>
        <rFont val="Arial"/>
        <family val="2"/>
      </rPr>
      <t>(b)</t>
    </r>
  </si>
  <si>
    <r>
      <t>Partnership plans involving Traditional Owner Corporations and other organisations</t>
    </r>
    <r>
      <rPr>
        <b/>
        <vertAlign val="superscript"/>
        <sz val="9"/>
        <color theme="1"/>
        <rFont val="Arial"/>
        <family val="2"/>
      </rPr>
      <t>(c)</t>
    </r>
  </si>
  <si>
    <r>
      <t>Other types of Country Plans</t>
    </r>
    <r>
      <rPr>
        <b/>
        <vertAlign val="superscript"/>
        <sz val="9"/>
        <color theme="1"/>
        <rFont val="Arial"/>
        <family val="2"/>
      </rPr>
      <t>(d)</t>
    </r>
  </si>
  <si>
    <r>
      <t>2017-18</t>
    </r>
    <r>
      <rPr>
        <b/>
        <vertAlign val="superscript"/>
        <sz val="9"/>
        <color theme="1"/>
        <rFont val="Arial"/>
        <family val="2"/>
      </rPr>
      <t>(a)</t>
    </r>
  </si>
  <si>
    <t>Total Published</t>
  </si>
  <si>
    <t>Source: Federation of Victorian Traditional Owner Corporations (FVTOC).</t>
  </si>
  <si>
    <t>(a) data for 2017-18 contains all whole of country plans published before 2018</t>
  </si>
  <si>
    <t>(a) These Whole of Country Plans include a long-term vision with goals and priorities, principles of engagement and measures of success.  This type of plan stays at a high level so it is relevant for 10 to 30 years.  It relies on sub-plans to include the operational level actions so the Country Plan itself stays relevant for longer.</t>
  </si>
  <si>
    <t>(b) These Whole of Country Plans are developed using methodologies drawn from the Open Standards for the Practice of Conservation.  This type of plan includes most of the content in an overarching Whole of Country Plan, but also includes an operational level of detail on NRM actions and therefore requires more frequent review</t>
  </si>
  <si>
    <t>(c)  This type of Plan plays the role of a Country Plan but with a shared vision between the partnership organisation and the TOC and incorporates partners goals.</t>
  </si>
  <si>
    <t>(d) An example is Sea country planning, which aims to help Indigenous people negotiate with other marine managers and users to develop policies and institutional arrangements that are respectful of Indigenous peoples’ rights, interests and responsibilities in sea country. These Plans have been developed under the Australia’s Ocean Policy</t>
  </si>
  <si>
    <t>Note: Funding sources for the development of Country Plans have been project based and varied, including federal government grants, state government grants and philanthropic grants.</t>
  </si>
  <si>
    <t>Joint Management Plan Name</t>
  </si>
  <si>
    <t>Area of land covered (approximately) hectares</t>
  </si>
  <si>
    <r>
      <t>Area of land covered (approximately) km</t>
    </r>
    <r>
      <rPr>
        <b/>
        <vertAlign val="superscript"/>
        <sz val="9"/>
        <rFont val="Arial"/>
        <family val="2"/>
      </rPr>
      <t>2</t>
    </r>
  </si>
  <si>
    <t>Number of parks and reserved covered</t>
  </si>
  <si>
    <t>Regional location</t>
  </si>
  <si>
    <t>Date approved</t>
  </si>
  <si>
    <t>Tradtional Owner Group</t>
  </si>
  <si>
    <t>Gunaikurnai JMP</t>
  </si>
  <si>
    <t>Gippsland</t>
  </si>
  <si>
    <t>Gunaikurnai</t>
  </si>
  <si>
    <t xml:space="preserve">Dja Dja Wurrung JMP </t>
  </si>
  <si>
    <t>Central Victoria</t>
  </si>
  <si>
    <t>Dja Dja Wurrung</t>
  </si>
  <si>
    <t xml:space="preserve">Barmah National Park JMP                             </t>
  </si>
  <si>
    <t>North Central</t>
  </si>
  <si>
    <t>Yorta Yorta</t>
  </si>
  <si>
    <t xml:space="preserve">Source: Traditional Owner Agreement Unit - Department of Energy, Environment and Climate Action (DEECA) </t>
  </si>
  <si>
    <t>Local Governement Area</t>
  </si>
  <si>
    <t>Number of parks and reserved within (partial or complete)</t>
  </si>
  <si>
    <t>East Gippsland</t>
  </si>
  <si>
    <t>Latrobe</t>
  </si>
  <si>
    <t>Wellington</t>
  </si>
  <si>
    <t>Central Goldfields</t>
  </si>
  <si>
    <t>Greater Bendigo</t>
  </si>
  <si>
    <t>Hepburn</t>
  </si>
  <si>
    <t>Loddon</t>
  </si>
  <si>
    <t>Northern Grampians</t>
  </si>
  <si>
    <t>Pyrenees</t>
  </si>
  <si>
    <t>Moira</t>
  </si>
  <si>
    <t>Table 18.1.6a Number of cultural burns conducted</t>
  </si>
  <si>
    <t>Period in which the burn took place</t>
  </si>
  <si>
    <t>Number of Burns</t>
  </si>
  <si>
    <r>
      <t>2018</t>
    </r>
    <r>
      <rPr>
        <b/>
        <vertAlign val="superscript"/>
        <sz val="9"/>
        <rFont val="Arial"/>
        <family val="2"/>
      </rPr>
      <t>(a)</t>
    </r>
  </si>
  <si>
    <t>2023–24</t>
  </si>
  <si>
    <t>(a)2018 data reflects six month period only. All other years reflect 12 months (1 July - 30 June).</t>
  </si>
  <si>
    <t>18.1.6b Number of cultural burns conducted by Locality and Traditional Owner Group</t>
  </si>
  <si>
    <t>General Locality</t>
  </si>
  <si>
    <t>Traditional Owner Group</t>
  </si>
  <si>
    <t>Gunaikurnai Land and Waters Aboriginal Corporation (GLaWAC)</t>
  </si>
  <si>
    <t>Murray Goldfields</t>
  </si>
  <si>
    <t>Wimmera</t>
  </si>
  <si>
    <t>Wurundjeri Woi Wurrung Cultural Heritage Aboriginal Corporation</t>
  </si>
  <si>
    <t>Table 18.1.7.a Number of formal partnership agreements for planning and management between Aboriginal communities and key water &amp; catchment agencies</t>
  </si>
  <si>
    <t>Active (n)</t>
  </si>
  <si>
    <t>Ongoing (n)</t>
  </si>
  <si>
    <t>Active &amp; ongoing (n)</t>
  </si>
  <si>
    <t>Closed (n)</t>
  </si>
  <si>
    <t>Total (n)</t>
  </si>
  <si>
    <t>2018–19</t>
  </si>
  <si>
    <t>2019–20</t>
  </si>
  <si>
    <t>2020–21</t>
  </si>
  <si>
    <t>2021–22</t>
  </si>
  <si>
    <t>2022–23</t>
  </si>
  <si>
    <t xml:space="preserve">Source: Department of Energy, Environment and Climate Action, water corporation and catchment management authority and Victorian Environmental Water Holder internal records. </t>
  </si>
  <si>
    <t>Definition: Includes MoUs, project funding and grant funding.</t>
  </si>
  <si>
    <t>Table 18.1.7.b Proportion of formal partnership agreements for planning and management between Aboriginal communities and key water &amp; catchment agencies</t>
  </si>
  <si>
    <t>Active (%)</t>
  </si>
  <si>
    <t>Ongoing (%)</t>
  </si>
  <si>
    <t>Active &amp; ongoing (%)</t>
  </si>
  <si>
    <t>Closed (%)</t>
  </si>
  <si>
    <t>Total (%)</t>
  </si>
  <si>
    <t>Table 19.1.1. Participation in community events which celebrate Aboriginal culture</t>
  </si>
  <si>
    <t>Aboriginal (n)</t>
  </si>
  <si>
    <t>Aboriginal        (per cent)</t>
  </si>
  <si>
    <t>Source: National Aboriginal and Torres Strait Islander Social Survey 2008 and 2014–15, Australian Bureau of Statistics Cat. No. 4714.0</t>
  </si>
  <si>
    <t>Definition: Aboriginal Victorians who reported being Involved in selected cultural events, ceremonies or organisations in last 12 months</t>
  </si>
  <si>
    <t>Note: A case study related to this measure has been presented in the report.</t>
  </si>
  <si>
    <t>Measure 19.1.2. Investment in Aboriginal language and culture revitalisation programs</t>
  </si>
  <si>
    <t>Source: Australian Reconciliation Barometer</t>
  </si>
  <si>
    <t>Aboriginal (%)</t>
  </si>
  <si>
    <t>Aboriginal (RSE)</t>
  </si>
  <si>
    <t>Non-Aboriginal (%)</t>
  </si>
  <si>
    <t>Non-Aboriginal (RSE)</t>
  </si>
  <si>
    <t>Gap (%)</t>
  </si>
  <si>
    <r>
      <t>Prevalence</t>
    </r>
    <r>
      <rPr>
        <b/>
        <strike/>
        <sz val="9"/>
        <rFont val="Arial"/>
        <family val="2"/>
      </rPr>
      <t xml:space="preserve"> </t>
    </r>
    <r>
      <rPr>
        <b/>
        <sz val="9"/>
        <rFont val="Arial"/>
        <family val="2"/>
      </rPr>
      <t>ratio</t>
    </r>
  </si>
  <si>
    <t>Data source: The Victorian Population Health Survey (VPHS).</t>
  </si>
  <si>
    <t>Data were age-standardised to the 2011 Victorian population.</t>
  </si>
  <si>
    <t>RSE = relative standard error which is a measure of the reliability of an estimate..</t>
  </si>
  <si>
    <r>
      <t xml:space="preserve">RSE = standard error / point estimate * 100 </t>
    </r>
    <r>
      <rPr>
        <sz val="8"/>
        <color theme="1"/>
        <rFont val="Aptos Narrow"/>
        <family val="2"/>
      </rPr>
      <t>—</t>
    </r>
    <r>
      <rPr>
        <sz val="8"/>
        <color theme="1"/>
        <rFont val="Arial"/>
        <family val="2"/>
      </rPr>
      <t xml:space="preserve"> interpretation below:</t>
    </r>
  </si>
  <si>
    <r>
      <t xml:space="preserve">* RSE between 25 and 50% </t>
    </r>
    <r>
      <rPr>
        <sz val="8"/>
        <color theme="1"/>
        <rFont val="Aptos Narrow"/>
        <family val="2"/>
      </rPr>
      <t>—</t>
    </r>
    <r>
      <rPr>
        <sz val="8"/>
        <color theme="1"/>
        <rFont val="Arial"/>
        <family val="2"/>
      </rPr>
      <t xml:space="preserve"> estimate should be interpreted with caution. ** RSE is 50% or more — estimate is unreliable hence not reported. </t>
    </r>
  </si>
  <si>
    <r>
      <rPr>
        <b/>
        <sz val="8"/>
        <rFont val="Arial"/>
        <family val="2"/>
      </rPr>
      <t>**</t>
    </r>
    <r>
      <rPr>
        <sz val="8"/>
        <rFont val="Arial"/>
        <family val="2"/>
      </rPr>
      <t xml:space="preserve"> RSE is 50% or more </t>
    </r>
    <r>
      <rPr>
        <sz val="8"/>
        <rFont val="Aptos Narrow"/>
        <family val="2"/>
      </rPr>
      <t>—</t>
    </r>
    <r>
      <rPr>
        <sz val="8"/>
        <rFont val="Arial"/>
        <family val="2"/>
      </rPr>
      <t xml:space="preserve"> estimate is unreliable hence not reported. </t>
    </r>
  </si>
  <si>
    <t>Racism was defined as someone who reported experiencing discrimination or were treated unfairly in the last 12 months because of their skin colour, nationality, race or ethnic group, or because they identified as Aboriginal.</t>
  </si>
  <si>
    <t>The questions were not asked in the 2019 survey and a survey was not conducted in 2021.</t>
  </si>
  <si>
    <t>Table 20.1.2. Prevalence of racist attitudes in Australia - proportion of respondents who agree/strongly agree Australia is a racist country</t>
  </si>
  <si>
    <t>Aboriginal (per cent)</t>
  </si>
  <si>
    <t>General community 
(per cent)</t>
  </si>
  <si>
    <t>Notes: The general community sample, as well as the non-Indigenous and First Nations samples, are weighted to be representative in terms of Indigenous status, age group, gender and location (State and Territory populations), as per Australian Bureau of Statistics 2021 Census data.</t>
  </si>
  <si>
    <t>Definition: A definition of a cultural burn (for reporting purposes) needs to be developed and agreed upon with Traditional Owners; DEECA will progress this piece of work.</t>
  </si>
  <si>
    <t>Table 18.1.5. Number of Joint Management Plans and area of land covered 2025</t>
  </si>
  <si>
    <t>2024–25</t>
  </si>
  <si>
    <t>Source:  Bushfire and Forest Services - Department of Environment, Energy, and Climate Action</t>
  </si>
  <si>
    <t>Number of burns in 2024-25</t>
  </si>
  <si>
    <t>Barengi Gadjin Land Council (BGLC) Aboriginal Corporation</t>
  </si>
  <si>
    <t>Metropolitan</t>
  </si>
  <si>
    <t>Bunurong Land Council</t>
  </si>
  <si>
    <t>DJAARA (Dja Dja Wurrung Clans Aboriginal Corporation)</t>
  </si>
  <si>
    <t>Mallee</t>
  </si>
  <si>
    <t>First Peoples Millewa Mallee Aboriginal Corporation</t>
  </si>
  <si>
    <t>Murrindindi</t>
  </si>
  <si>
    <t>Taungurung Land and Waters Council Aboriginal Corporation</t>
  </si>
  <si>
    <t>Midlands</t>
  </si>
  <si>
    <t>Wadawurrung Traditional Owners Aboriginal Corporation</t>
  </si>
  <si>
    <t>Goulburn</t>
  </si>
  <si>
    <t>Yorta Yorta Nation Aboriginal Corporation</t>
  </si>
  <si>
    <t>Source: Bushfire and Forest Services - Department of Environment, Energy, and Climate Action</t>
  </si>
  <si>
    <t>20.1.1 Proportion of adults in Victoria who experienced racism in the last 12 months, by Aboriginal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</si>
</sst>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_(* #,##0.00_);_(* \(#,##0.00\);_(* &quot;-&quot;??_);_(@_)"/>
    <numFmt numFmtId="166" formatCode="[$$-C09]#,##0.00;[Red]&quot;-&quot;[$$-C09]#,##0.00"/>
    <numFmt numFmtId="167" formatCode="0.0%"/>
    <numFmt numFmtId="168" formatCode="_-* #,##0_-;\-* #,##0_-;_-* &quot;-&quot;??_-;_-@_-"/>
    <numFmt numFmtId="169" formatCode="0.0"/>
    <numFmt numFmtId="170"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1"/>
      <name val="Calibri"/>
      <family val="2"/>
      <scheme val="minor"/>
    </font>
    <font>
      <sz val="9"/>
      <color theme="1"/>
      <name val="Arial"/>
      <family val="2"/>
    </font>
    <font>
      <b/>
      <sz val="9"/>
      <name val="Arial"/>
      <family val="2"/>
    </font>
    <font>
      <sz val="9"/>
      <name val="Arial"/>
      <family val="2"/>
    </font>
    <font>
      <sz val="8"/>
      <name val="Arial"/>
      <family val="2"/>
    </font>
    <font>
      <b/>
      <sz val="9"/>
      <color theme="1"/>
      <name val="Arial"/>
      <family val="2"/>
    </font>
    <font>
      <sz val="8"/>
      <color theme="1"/>
      <name val="Arial"/>
      <family val="2"/>
    </font>
    <font>
      <sz val="8"/>
      <color theme="1"/>
      <name val="Calibri"/>
      <family val="2"/>
      <scheme val="minor"/>
    </font>
    <font>
      <u/>
      <sz val="11"/>
      <color theme="1"/>
      <name val="Calibri"/>
      <family val="2"/>
      <scheme val="minor"/>
    </font>
    <font>
      <b/>
      <vertAlign val="superscript"/>
      <sz val="9"/>
      <name val="Arial"/>
      <family val="2"/>
    </font>
    <font>
      <b/>
      <sz val="10"/>
      <color theme="1"/>
      <name val="Arial"/>
      <family val="2"/>
    </font>
    <font>
      <b/>
      <sz val="10"/>
      <name val="Arial"/>
      <family val="2"/>
    </font>
    <font>
      <sz val="12"/>
      <color theme="1"/>
      <name val="Calibri"/>
      <family val="2"/>
      <scheme val="minor"/>
    </font>
    <font>
      <sz val="11"/>
      <color rgb="FFFF0000"/>
      <name val="Calibri"/>
      <family val="2"/>
      <scheme val="minor"/>
    </font>
    <font>
      <sz val="9"/>
      <color rgb="FFFF0000"/>
      <name val="Arial"/>
      <family val="2"/>
    </font>
    <font>
      <i/>
      <sz val="10"/>
      <color theme="1"/>
      <name val="Arial"/>
      <family val="2"/>
    </font>
    <font>
      <sz val="11"/>
      <color rgb="FFFFFFFF"/>
      <name val="Calibri"/>
      <family val="2"/>
    </font>
    <font>
      <b/>
      <u/>
      <sz val="16"/>
      <color theme="1"/>
      <name val="Arial"/>
      <family val="2"/>
    </font>
    <font>
      <b/>
      <u/>
      <sz val="16"/>
      <color theme="1"/>
      <name val="Calibri"/>
      <family val="2"/>
      <scheme val="minor"/>
    </font>
    <font>
      <i/>
      <sz val="14"/>
      <color theme="1"/>
      <name val="Arial"/>
      <family val="2"/>
    </font>
    <font>
      <sz val="11"/>
      <color theme="1"/>
      <name val="Arial"/>
      <family val="2"/>
    </font>
    <font>
      <b/>
      <sz val="12"/>
      <color theme="1"/>
      <name val="Arial"/>
      <family val="2"/>
    </font>
    <font>
      <sz val="12"/>
      <color theme="1"/>
      <name val="Arial"/>
      <family val="2"/>
    </font>
    <font>
      <u/>
      <sz val="11"/>
      <color theme="10"/>
      <name val="Arial"/>
      <family val="2"/>
    </font>
    <font>
      <b/>
      <sz val="11"/>
      <color theme="1"/>
      <name val="Arial"/>
      <family val="2"/>
    </font>
    <font>
      <b/>
      <sz val="9"/>
      <color rgb="FF000000"/>
      <name val="Arial"/>
      <family val="2"/>
    </font>
    <font>
      <b/>
      <vertAlign val="superscript"/>
      <sz val="9"/>
      <color rgb="FF000000"/>
      <name val="Arial"/>
      <family val="2"/>
    </font>
    <font>
      <b/>
      <sz val="10"/>
      <color rgb="FF000000"/>
      <name val="Arial"/>
      <family val="2"/>
    </font>
    <font>
      <sz val="11"/>
      <color rgb="FF000000"/>
      <name val="Arial"/>
      <family val="2"/>
    </font>
    <font>
      <sz val="9"/>
      <color rgb="FF000000"/>
      <name val="Arial"/>
      <family val="2"/>
    </font>
    <font>
      <sz val="8"/>
      <color rgb="FF000000"/>
      <name val="Arial"/>
      <family val="2"/>
    </font>
    <font>
      <b/>
      <vertAlign val="superscript"/>
      <sz val="9"/>
      <color theme="1"/>
      <name val="Arial"/>
      <family val="2"/>
    </font>
    <font>
      <sz val="11"/>
      <color rgb="FF000000"/>
      <name val="Calibri"/>
      <family val="2"/>
      <scheme val="minor"/>
    </font>
    <font>
      <sz val="8"/>
      <name val="Calibri"/>
      <family val="2"/>
      <scheme val="minor"/>
    </font>
    <font>
      <vertAlign val="superscript"/>
      <sz val="9"/>
      <color rgb="FF000000"/>
      <name val="Arial"/>
      <family val="2"/>
    </font>
    <font>
      <i/>
      <sz val="9"/>
      <color rgb="FF000000"/>
      <name val="Arial"/>
      <family val="2"/>
    </font>
    <font>
      <i/>
      <vertAlign val="superscript"/>
      <sz val="9"/>
      <color rgb="FF000000"/>
      <name val="Arial"/>
      <family val="2"/>
    </font>
    <font>
      <sz val="8"/>
      <color theme="1"/>
      <name val="Aptos Narrow"/>
      <family val="2"/>
    </font>
    <font>
      <b/>
      <strike/>
      <sz val="9"/>
      <name val="Arial"/>
      <family val="2"/>
    </font>
    <font>
      <b/>
      <sz val="8"/>
      <name val="Arial"/>
      <family val="2"/>
    </font>
    <font>
      <sz val="8"/>
      <name val="Aptos Narrow"/>
      <family val="2"/>
    </font>
  </fonts>
  <fills count="4">
    <fill>
      <patternFill patternType="none"/>
    </fill>
    <fill>
      <patternFill patternType="gray125"/>
    </fill>
    <fill>
      <patternFill patternType="solid">
        <fgColor rgb="FFFFFFCC"/>
      </patternFill>
    </fill>
    <fill>
      <patternFill patternType="solid">
        <fgColor rgb="FFFF0000"/>
        <bgColor rgb="FF000000"/>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rgb="FF000000"/>
      </bottom>
      <diagonal/>
    </border>
  </borders>
  <cellStyleXfs count="8">
    <xf numFmtId="0" fontId="0" fillId="0" borderId="0"/>
    <xf numFmtId="0" fontId="3" fillId="0" borderId="0" applyNumberFormat="0" applyFill="0" applyBorder="0" applyAlignment="0" applyProtection="0"/>
    <xf numFmtId="166" fontId="1" fillId="0" borderId="0"/>
    <xf numFmtId="9" fontId="1" fillId="0" borderId="0" applyFont="0" applyFill="0" applyBorder="0" applyAlignment="0" applyProtection="0"/>
    <xf numFmtId="166" fontId="1" fillId="2" borderId="1" applyNumberFormat="0" applyFont="0" applyAlignment="0" applyProtection="0"/>
    <xf numFmtId="165" fontId="1" fillId="0" borderId="0" applyFont="0" applyFill="0" applyBorder="0" applyAlignment="0" applyProtection="0"/>
    <xf numFmtId="0" fontId="9" fillId="0" borderId="0">
      <alignment horizontal="right"/>
    </xf>
    <xf numFmtId="165" fontId="1" fillId="0" borderId="0" applyFont="0" applyFill="0" applyBorder="0" applyAlignment="0" applyProtection="0"/>
  </cellStyleXfs>
  <cellXfs count="163">
    <xf numFmtId="0" fontId="0" fillId="0" borderId="0" xfId="0"/>
    <xf numFmtId="0" fontId="3" fillId="0" borderId="0" xfId="1"/>
    <xf numFmtId="0" fontId="4" fillId="0" borderId="0" xfId="0" applyFont="1" applyAlignment="1">
      <alignment vertical="center"/>
    </xf>
    <xf numFmtId="0" fontId="0" fillId="0" borderId="2" xfId="0" applyBorder="1"/>
    <xf numFmtId="0" fontId="6" fillId="0" borderId="0" xfId="0" applyFont="1"/>
    <xf numFmtId="166" fontId="8" fillId="0" borderId="0" xfId="4" applyFont="1" applyFill="1" applyBorder="1" applyAlignment="1" applyProtection="1">
      <alignment vertical="center"/>
      <protection locked="0"/>
    </xf>
    <xf numFmtId="0" fontId="6" fillId="0" borderId="2" xfId="0" applyFont="1" applyBorder="1"/>
    <xf numFmtId="3" fontId="8" fillId="0" borderId="0" xfId="0" applyNumberFormat="1" applyFont="1" applyAlignment="1">
      <alignment horizontal="right"/>
    </xf>
    <xf numFmtId="1" fontId="7" fillId="0" borderId="0" xfId="0" applyNumberFormat="1" applyFont="1" applyAlignment="1" applyProtection="1">
      <alignment horizontal="left" wrapText="1"/>
      <protection locked="0"/>
    </xf>
    <xf numFmtId="0" fontId="10" fillId="0" borderId="3" xfId="0" applyFont="1" applyBorder="1" applyAlignment="1">
      <alignment horizontal="right" wrapText="1"/>
    </xf>
    <xf numFmtId="0" fontId="11" fillId="0" borderId="0" xfId="0" applyFont="1" applyAlignment="1">
      <alignment horizontal="left"/>
    </xf>
    <xf numFmtId="0" fontId="12" fillId="0" borderId="0" xfId="0" applyFont="1"/>
    <xf numFmtId="165" fontId="0" fillId="0" borderId="0" xfId="0" applyNumberFormat="1"/>
    <xf numFmtId="0" fontId="8" fillId="0" borderId="0" xfId="0" applyFont="1"/>
    <xf numFmtId="1" fontId="9" fillId="0" borderId="0" xfId="2" applyNumberFormat="1" applyFont="1" applyAlignment="1" applyProtection="1">
      <alignment horizontal="left"/>
      <protection locked="0"/>
    </xf>
    <xf numFmtId="0" fontId="11" fillId="0" borderId="0" xfId="0" applyFont="1" applyAlignment="1">
      <alignment vertical="center"/>
    </xf>
    <xf numFmtId="0" fontId="7" fillId="0" borderId="2" xfId="0" applyFont="1" applyBorder="1" applyAlignment="1">
      <alignment horizontal="left" vertical="center" wrapText="1"/>
    </xf>
    <xf numFmtId="0" fontId="9" fillId="0" borderId="0" xfId="0" applyFont="1" applyAlignment="1">
      <alignment vertical="center"/>
    </xf>
    <xf numFmtId="0" fontId="7" fillId="0" borderId="0" xfId="0" applyFont="1" applyAlignment="1">
      <alignment horizontal="left" vertical="center" wrapText="1"/>
    </xf>
    <xf numFmtId="0" fontId="8" fillId="0" borderId="0" xfId="0" applyFont="1" applyAlignment="1">
      <alignment horizontal="right" vertical="center" wrapText="1"/>
    </xf>
    <xf numFmtId="17" fontId="8" fillId="0" borderId="0" xfId="0" applyNumberFormat="1" applyFont="1" applyAlignment="1">
      <alignment horizontal="right" vertical="center" wrapText="1"/>
    </xf>
    <xf numFmtId="0" fontId="7" fillId="0" borderId="3" xfId="0" applyFont="1" applyBorder="1" applyAlignment="1">
      <alignment horizontal="right" vertical="center" wrapText="1"/>
    </xf>
    <xf numFmtId="0" fontId="11" fillId="0" borderId="0" xfId="0" applyFont="1"/>
    <xf numFmtId="0" fontId="13" fillId="0" borderId="0" xfId="0" applyFont="1"/>
    <xf numFmtId="0" fontId="10" fillId="0" borderId="0" xfId="0" applyFont="1" applyAlignment="1">
      <alignment horizontal="left"/>
    </xf>
    <xf numFmtId="10" fontId="0" fillId="0" borderId="0" xfId="0" applyNumberFormat="1"/>
    <xf numFmtId="0" fontId="0" fillId="0" borderId="0" xfId="0" applyAlignment="1">
      <alignment wrapText="1"/>
    </xf>
    <xf numFmtId="168" fontId="8" fillId="0" borderId="0" xfId="5" applyNumberFormat="1" applyFont="1" applyBorder="1" applyAlignment="1">
      <alignment horizontal="right"/>
    </xf>
    <xf numFmtId="167" fontId="6" fillId="0" borderId="0" xfId="3" applyNumberFormat="1" applyFont="1" applyBorder="1" applyAlignment="1">
      <alignment horizontal="right"/>
    </xf>
    <xf numFmtId="0" fontId="15" fillId="0" borderId="2" xfId="0" applyFont="1" applyBorder="1"/>
    <xf numFmtId="0" fontId="15" fillId="0" borderId="0" xfId="0" applyFont="1"/>
    <xf numFmtId="0" fontId="16" fillId="0" borderId="2" xfId="0" applyFont="1" applyBorder="1"/>
    <xf numFmtId="0" fontId="17" fillId="0" borderId="0" xfId="0" applyFont="1" applyAlignment="1">
      <alignment vertical="center"/>
    </xf>
    <xf numFmtId="0" fontId="7" fillId="0" borderId="3" xfId="0" applyFont="1" applyBorder="1" applyAlignment="1">
      <alignment horizontal="center" vertical="center" wrapText="1"/>
    </xf>
    <xf numFmtId="3" fontId="19" fillId="0" borderId="0" xfId="0" applyNumberFormat="1" applyFont="1" applyAlignment="1">
      <alignment horizontal="right" vertical="center"/>
    </xf>
    <xf numFmtId="0" fontId="19" fillId="0" borderId="0" xfId="0" applyFont="1" applyAlignment="1">
      <alignment horizontal="right" vertical="center"/>
    </xf>
    <xf numFmtId="0" fontId="5" fillId="0" borderId="0" xfId="0" applyFont="1"/>
    <xf numFmtId="0" fontId="16" fillId="0" borderId="0" xfId="0" applyFont="1"/>
    <xf numFmtId="0" fontId="2" fillId="0" borderId="0" xfId="0" applyFont="1"/>
    <xf numFmtId="3" fontId="8" fillId="0" borderId="0" xfId="0" applyNumberFormat="1" applyFont="1" applyAlignment="1" applyProtection="1">
      <alignment horizontal="right"/>
      <protection locked="0"/>
    </xf>
    <xf numFmtId="0" fontId="10" fillId="0" borderId="2" xfId="0" applyFont="1" applyBorder="1" applyAlignment="1">
      <alignment horizontal="left"/>
    </xf>
    <xf numFmtId="0" fontId="8" fillId="0" borderId="2" xfId="0" applyFont="1" applyBorder="1" applyAlignment="1">
      <alignment horizontal="right" vertical="center" wrapText="1"/>
    </xf>
    <xf numFmtId="17" fontId="8" fillId="0" borderId="2" xfId="0" applyNumberFormat="1" applyFont="1" applyBorder="1" applyAlignment="1">
      <alignment horizontal="right" vertical="center" wrapText="1"/>
    </xf>
    <xf numFmtId="0" fontId="4" fillId="0" borderId="0" xfId="0" applyFont="1"/>
    <xf numFmtId="0" fontId="20" fillId="0" borderId="0" xfId="0" applyFont="1" applyAlignment="1">
      <alignment vertical="center"/>
    </xf>
    <xf numFmtId="0" fontId="18" fillId="0" borderId="0" xfId="0" applyFont="1"/>
    <xf numFmtId="3" fontId="8" fillId="0" borderId="0" xfId="0" applyNumberFormat="1" applyFont="1" applyProtection="1">
      <protection locked="0"/>
    </xf>
    <xf numFmtId="166" fontId="9" fillId="0" borderId="0" xfId="4" applyFont="1" applyFill="1" applyBorder="1" applyAlignment="1" applyProtection="1">
      <alignment vertical="center"/>
      <protection locked="0"/>
    </xf>
    <xf numFmtId="1" fontId="7" fillId="0" borderId="3" xfId="0" applyNumberFormat="1" applyFont="1" applyBorder="1" applyAlignment="1" applyProtection="1">
      <alignment horizontal="left" wrapText="1"/>
      <protection locked="0"/>
    </xf>
    <xf numFmtId="167" fontId="8" fillId="0" borderId="0" xfId="3" applyNumberFormat="1" applyFont="1" applyFill="1" applyBorder="1"/>
    <xf numFmtId="0" fontId="22" fillId="0" borderId="0" xfId="0" applyFont="1"/>
    <xf numFmtId="0" fontId="23" fillId="0" borderId="0" xfId="0" applyFont="1"/>
    <xf numFmtId="0" fontId="24" fillId="0" borderId="0" xfId="0" applyFont="1" applyAlignment="1">
      <alignment horizontal="left"/>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9" fillId="0" borderId="0" xfId="0" applyFont="1"/>
    <xf numFmtId="0" fontId="28" fillId="0" borderId="0" xfId="1" quotePrefix="1" applyFont="1" applyAlignment="1">
      <alignment horizontal="left" indent="2"/>
    </xf>
    <xf numFmtId="0" fontId="26" fillId="0" borderId="0" xfId="0" applyFont="1" applyAlignment="1">
      <alignment horizontal="left" vertical="center"/>
    </xf>
    <xf numFmtId="0" fontId="6" fillId="0" borderId="4" xfId="0" applyFont="1" applyBorder="1" applyAlignment="1">
      <alignment horizontal="right"/>
    </xf>
    <xf numFmtId="0" fontId="6" fillId="0" borderId="0" xfId="0" applyFont="1" applyAlignment="1">
      <alignment horizontal="right"/>
    </xf>
    <xf numFmtId="0" fontId="6" fillId="0" borderId="2" xfId="0" applyFont="1" applyBorder="1" applyAlignment="1">
      <alignment horizontal="right"/>
    </xf>
    <xf numFmtId="0" fontId="7" fillId="0" borderId="4" xfId="0" applyFont="1" applyBorder="1" applyAlignment="1">
      <alignment vertical="center" wrapText="1"/>
    </xf>
    <xf numFmtId="0" fontId="7" fillId="0" borderId="4" xfId="0" applyFont="1" applyBorder="1" applyAlignment="1">
      <alignment horizontal="right" vertical="center" wrapText="1"/>
    </xf>
    <xf numFmtId="0" fontId="7" fillId="0" borderId="4" xfId="0" applyFont="1" applyBorder="1" applyAlignment="1">
      <alignment horizontal="left" vertical="center" wrapText="1"/>
    </xf>
    <xf numFmtId="0" fontId="6" fillId="0" borderId="4" xfId="0" applyFont="1" applyBorder="1"/>
    <xf numFmtId="3" fontId="0" fillId="0" borderId="0" xfId="0" applyNumberFormat="1"/>
    <xf numFmtId="0" fontId="28" fillId="0" borderId="0" xfId="1" applyFont="1"/>
    <xf numFmtId="3" fontId="6" fillId="0" borderId="0" xfId="0" applyNumberFormat="1" applyFont="1"/>
    <xf numFmtId="1" fontId="30" fillId="0" borderId="2" xfId="0" applyNumberFormat="1" applyFont="1" applyBorder="1" applyAlignment="1" applyProtection="1">
      <alignment horizontal="center" vertical="center" wrapText="1"/>
      <protection locked="0"/>
    </xf>
    <xf numFmtId="9" fontId="34" fillId="0" borderId="0" xfId="0" applyNumberFormat="1" applyFont="1" applyAlignment="1">
      <alignment horizontal="right" wrapText="1"/>
    </xf>
    <xf numFmtId="0" fontId="10" fillId="0" borderId="0" xfId="0" applyFont="1" applyAlignment="1">
      <alignment vertical="center" wrapText="1"/>
    </xf>
    <xf numFmtId="0" fontId="6" fillId="0" borderId="0" xfId="0" applyFont="1" applyAlignment="1">
      <alignment horizontal="right" wrapText="1"/>
    </xf>
    <xf numFmtId="0" fontId="10" fillId="0" borderId="0" xfId="0" applyFont="1" applyAlignment="1">
      <alignment horizontal="right" wrapText="1"/>
    </xf>
    <xf numFmtId="167" fontId="6" fillId="0" borderId="0" xfId="3" applyNumberFormat="1" applyFont="1" applyBorder="1"/>
    <xf numFmtId="167" fontId="8" fillId="0" borderId="0" xfId="3" applyNumberFormat="1" applyFont="1" applyBorder="1"/>
    <xf numFmtId="0" fontId="10" fillId="0" borderId="3" xfId="0" applyFont="1" applyBorder="1" applyAlignment="1">
      <alignment vertical="center" wrapText="1"/>
    </xf>
    <xf numFmtId="0" fontId="30" fillId="0" borderId="3" xfId="0" applyFont="1" applyBorder="1" applyAlignment="1">
      <alignment horizontal="right" wrapText="1"/>
    </xf>
    <xf numFmtId="0" fontId="30" fillId="0" borderId="0" xfId="0" applyFont="1" applyAlignment="1">
      <alignment horizontal="left"/>
    </xf>
    <xf numFmtId="168" fontId="8" fillId="0" borderId="2" xfId="5" applyNumberFormat="1" applyFont="1" applyBorder="1" applyAlignment="1">
      <alignment horizontal="right"/>
    </xf>
    <xf numFmtId="167" fontId="6" fillId="0" borderId="2" xfId="3" applyNumberFormat="1" applyFont="1" applyBorder="1" applyAlignment="1">
      <alignment horizontal="right"/>
    </xf>
    <xf numFmtId="3" fontId="8" fillId="0" borderId="0" xfId="0" applyNumberFormat="1" applyFont="1" applyAlignment="1">
      <alignment horizontal="right" vertical="center" wrapText="1"/>
    </xf>
    <xf numFmtId="169" fontId="8" fillId="0" borderId="0" xfId="0" applyNumberFormat="1" applyFont="1" applyAlignment="1">
      <alignment horizontal="right" vertical="center" wrapText="1"/>
    </xf>
    <xf numFmtId="3" fontId="8" fillId="0" borderId="2" xfId="0" applyNumberFormat="1" applyFont="1" applyBorder="1" applyAlignment="1">
      <alignment horizontal="right" vertical="center" wrapText="1"/>
    </xf>
    <xf numFmtId="169" fontId="8" fillId="0" borderId="2" xfId="0" applyNumberFormat="1" applyFont="1" applyBorder="1" applyAlignment="1">
      <alignment horizontal="right" vertical="center" wrapText="1"/>
    </xf>
    <xf numFmtId="167" fontId="25" fillId="0" borderId="0" xfId="3" applyNumberFormat="1" applyFont="1"/>
    <xf numFmtId="9" fontId="25" fillId="0" borderId="0" xfId="0" applyNumberFormat="1" applyFont="1"/>
    <xf numFmtId="0" fontId="6" fillId="0" borderId="0" xfId="0" applyFont="1" applyAlignment="1">
      <alignment wrapText="1"/>
    </xf>
    <xf numFmtId="0" fontId="8" fillId="0" borderId="0" xfId="0" applyFont="1" applyAlignment="1">
      <alignment horizontal="center" wrapText="1"/>
    </xf>
    <xf numFmtId="0" fontId="6" fillId="0" borderId="0" xfId="0" applyFont="1" applyAlignment="1">
      <alignment horizontal="center"/>
    </xf>
    <xf numFmtId="0" fontId="6" fillId="0" borderId="5" xfId="0" applyFont="1" applyBorder="1"/>
    <xf numFmtId="0" fontId="10" fillId="0" borderId="0" xfId="0" applyFont="1"/>
    <xf numFmtId="0" fontId="7" fillId="0" borderId="3" xfId="0" applyFont="1" applyBorder="1" applyAlignment="1">
      <alignment horizontal="left" vertical="center" wrapText="1"/>
    </xf>
    <xf numFmtId="0" fontId="6" fillId="0" borderId="0" xfId="0" applyFont="1" applyAlignment="1">
      <alignment vertical="center"/>
    </xf>
    <xf numFmtId="1" fontId="8" fillId="0" borderId="0" xfId="2" applyNumberFormat="1" applyFont="1" applyProtection="1">
      <protection locked="0"/>
    </xf>
    <xf numFmtId="1" fontId="8" fillId="0" borderId="0" xfId="2" applyNumberFormat="1" applyFont="1" applyAlignment="1" applyProtection="1">
      <alignment horizontal="left"/>
      <protection locked="0"/>
    </xf>
    <xf numFmtId="0" fontId="6" fillId="0" borderId="3" xfId="0" applyFont="1" applyBorder="1"/>
    <xf numFmtId="0" fontId="6" fillId="0" borderId="5" xfId="0" applyFont="1" applyBorder="1" applyAlignment="1">
      <alignment wrapText="1"/>
    </xf>
    <xf numFmtId="0" fontId="11" fillId="0" borderId="0" xfId="0" applyFont="1" applyAlignment="1">
      <alignment horizontal="left" vertical="top" wrapText="1"/>
    </xf>
    <xf numFmtId="0" fontId="11" fillId="0" borderId="0" xfId="0" applyFont="1" applyAlignment="1">
      <alignment horizontal="left" vertical="top"/>
    </xf>
    <xf numFmtId="164" fontId="11" fillId="0" borderId="0" xfId="0" applyNumberFormat="1" applyFont="1" applyAlignment="1">
      <alignment horizontal="left" vertical="top"/>
    </xf>
    <xf numFmtId="167" fontId="0" fillId="0" borderId="0" xfId="3" applyNumberFormat="1" applyFont="1" applyBorder="1"/>
    <xf numFmtId="0" fontId="37" fillId="0" borderId="0" xfId="0" applyFont="1"/>
    <xf numFmtId="3" fontId="6" fillId="0" borderId="4" xfId="0" applyNumberFormat="1" applyFont="1" applyBorder="1"/>
    <xf numFmtId="169" fontId="6" fillId="0" borderId="4" xfId="0" applyNumberFormat="1" applyFont="1" applyBorder="1"/>
    <xf numFmtId="169" fontId="6" fillId="0" borderId="0" xfId="0" applyNumberFormat="1" applyFont="1"/>
    <xf numFmtId="3" fontId="6" fillId="0" borderId="2" xfId="0" applyNumberFormat="1" applyFont="1" applyBorder="1"/>
    <xf numFmtId="169" fontId="6" fillId="0" borderId="2" xfId="0" applyNumberFormat="1" applyFont="1" applyBorder="1"/>
    <xf numFmtId="0" fontId="6" fillId="0" borderId="4" xfId="0" applyFont="1" applyBorder="1" applyAlignment="1">
      <alignment vertical="center"/>
    </xf>
    <xf numFmtId="0" fontId="7" fillId="0" borderId="0" xfId="0" applyFont="1"/>
    <xf numFmtId="1" fontId="9" fillId="0" borderId="4" xfId="2" applyNumberFormat="1" applyFont="1" applyBorder="1" applyAlignment="1" applyProtection="1">
      <alignment horizontal="left"/>
      <protection locked="0"/>
    </xf>
    <xf numFmtId="166" fontId="9" fillId="0" borderId="4" xfId="4" applyFont="1" applyFill="1" applyBorder="1" applyAlignment="1" applyProtection="1">
      <protection locked="0"/>
    </xf>
    <xf numFmtId="166" fontId="8" fillId="0" borderId="4" xfId="4" applyFont="1" applyFill="1" applyBorder="1" applyAlignment="1" applyProtection="1">
      <protection locked="0"/>
    </xf>
    <xf numFmtId="0" fontId="9" fillId="0" borderId="0" xfId="0" applyFont="1"/>
    <xf numFmtId="1" fontId="8" fillId="0" borderId="0" xfId="0" applyNumberFormat="1" applyFont="1" applyAlignment="1">
      <alignment horizontal="right"/>
    </xf>
    <xf numFmtId="1" fontId="8" fillId="0" borderId="0" xfId="0" applyNumberFormat="1" applyFont="1" applyProtection="1">
      <protection locked="0"/>
    </xf>
    <xf numFmtId="1" fontId="8" fillId="0" borderId="0" xfId="0" applyNumberFormat="1" applyFont="1" applyAlignment="1" applyProtection="1">
      <alignment horizontal="right"/>
      <protection locked="0"/>
    </xf>
    <xf numFmtId="0" fontId="10" fillId="0" borderId="3" xfId="0" applyFont="1" applyBorder="1"/>
    <xf numFmtId="2" fontId="7" fillId="0" borderId="3" xfId="0" applyNumberFormat="1" applyFont="1" applyBorder="1" applyAlignment="1" applyProtection="1">
      <alignment horizontal="center" vertical="center" wrapText="1"/>
      <protection locked="0"/>
    </xf>
    <xf numFmtId="169" fontId="7" fillId="0" borderId="3" xfId="0" applyNumberFormat="1" applyFont="1" applyBorder="1" applyAlignment="1" applyProtection="1">
      <alignment horizontal="center" vertical="center" wrapText="1"/>
      <protection locked="0"/>
    </xf>
    <xf numFmtId="167" fontId="6" fillId="0" borderId="0" xfId="3" applyNumberFormat="1" applyFont="1" applyAlignment="1">
      <alignment horizontal="center"/>
    </xf>
    <xf numFmtId="9" fontId="6" fillId="0" borderId="0" xfId="3" applyFont="1" applyAlignment="1">
      <alignment horizontal="center"/>
    </xf>
    <xf numFmtId="167" fontId="6" fillId="0" borderId="0" xfId="3" applyNumberFormat="1" applyFont="1" applyBorder="1" applyAlignment="1">
      <alignment horizontal="center"/>
    </xf>
    <xf numFmtId="0" fontId="0" fillId="0" borderId="0" xfId="0" applyAlignment="1">
      <alignment horizontal="center"/>
    </xf>
    <xf numFmtId="169" fontId="7" fillId="0" borderId="3" xfId="0" applyNumberFormat="1" applyFont="1" applyBorder="1" applyAlignment="1" applyProtection="1">
      <alignment horizontal="center" wrapText="1"/>
      <protection locked="0"/>
    </xf>
    <xf numFmtId="167" fontId="6" fillId="0" borderId="0" xfId="0" applyNumberFormat="1" applyFont="1" applyAlignment="1">
      <alignment horizontal="center"/>
    </xf>
    <xf numFmtId="169" fontId="6" fillId="0" borderId="0" xfId="0" applyNumberFormat="1" applyFont="1" applyAlignment="1">
      <alignment horizontal="center"/>
    </xf>
    <xf numFmtId="0" fontId="11" fillId="0" borderId="4" xfId="0" applyFont="1" applyBorder="1" applyAlignment="1">
      <alignment horizontal="left"/>
    </xf>
    <xf numFmtId="0" fontId="0" fillId="0" borderId="4" xfId="0" applyBorder="1" applyAlignment="1">
      <alignment horizontal="center"/>
    </xf>
    <xf numFmtId="167" fontId="0" fillId="0" borderId="4" xfId="0" applyNumberFormat="1" applyBorder="1" applyAlignment="1">
      <alignment horizontal="center"/>
    </xf>
    <xf numFmtId="1" fontId="30" fillId="0" borderId="2" xfId="0" applyNumberFormat="1" applyFont="1" applyBorder="1" applyAlignment="1" applyProtection="1">
      <alignment vertical="center" wrapText="1"/>
      <protection locked="0"/>
    </xf>
    <xf numFmtId="1" fontId="7" fillId="0" borderId="2" xfId="0" applyNumberFormat="1" applyFont="1" applyBorder="1" applyAlignment="1" applyProtection="1">
      <alignment horizontal="center"/>
      <protection locked="0"/>
    </xf>
    <xf numFmtId="0" fontId="30" fillId="0" borderId="3" xfId="0" applyFont="1" applyBorder="1" applyAlignment="1">
      <alignment horizontal="center"/>
    </xf>
    <xf numFmtId="0" fontId="10" fillId="0" borderId="3" xfId="0" applyFont="1" applyBorder="1" applyAlignment="1">
      <alignment horizontal="center"/>
    </xf>
    <xf numFmtId="167" fontId="6" fillId="0" borderId="2" xfId="3" applyNumberFormat="1" applyFont="1" applyFill="1" applyBorder="1" applyAlignment="1">
      <alignment horizontal="center"/>
    </xf>
    <xf numFmtId="167" fontId="6" fillId="0" borderId="0" xfId="3" applyNumberFormat="1" applyFont="1" applyFill="1" applyAlignment="1">
      <alignment horizontal="center"/>
    </xf>
    <xf numFmtId="167" fontId="6" fillId="0" borderId="0" xfId="3" applyNumberFormat="1" applyFont="1" applyFill="1" applyBorder="1" applyAlignment="1">
      <alignment horizontal="center"/>
    </xf>
    <xf numFmtId="0" fontId="7" fillId="0" borderId="3" xfId="0" applyFont="1" applyBorder="1" applyAlignment="1">
      <alignment vertical="center" wrapText="1"/>
    </xf>
    <xf numFmtId="0" fontId="7" fillId="0" borderId="0" xfId="0" applyFont="1" applyAlignment="1">
      <alignment horizontal="center" vertical="center" wrapText="1"/>
    </xf>
    <xf numFmtId="0" fontId="25" fillId="0" borderId="3" xfId="0" applyFont="1" applyBorder="1"/>
    <xf numFmtId="0" fontId="25" fillId="0" borderId="4" xfId="0" applyFont="1" applyBorder="1"/>
    <xf numFmtId="9" fontId="34" fillId="0" borderId="0" xfId="3" applyFont="1" applyFill="1" applyBorder="1" applyAlignment="1">
      <alignment horizontal="right"/>
    </xf>
    <xf numFmtId="0" fontId="35" fillId="0" borderId="4" xfId="0" applyFont="1" applyBorder="1" applyAlignment="1">
      <alignment horizontal="left"/>
    </xf>
    <xf numFmtId="0" fontId="33" fillId="0" borderId="4" xfId="0" applyFont="1" applyBorder="1"/>
    <xf numFmtId="2" fontId="0" fillId="0" borderId="0" xfId="0" applyNumberFormat="1"/>
    <xf numFmtId="170" fontId="0" fillId="0" borderId="0" xfId="0" applyNumberFormat="1"/>
    <xf numFmtId="0" fontId="3" fillId="0" borderId="0" xfId="1" applyFill="1"/>
    <xf numFmtId="0" fontId="10" fillId="0" borderId="6" xfId="0" applyFont="1" applyBorder="1" applyAlignment="1">
      <alignment horizontal="center"/>
    </xf>
    <xf numFmtId="0" fontId="10" fillId="0" borderId="6" xfId="0" applyFont="1" applyBorder="1" applyAlignment="1">
      <alignment wrapText="1"/>
    </xf>
    <xf numFmtId="0" fontId="10" fillId="0" borderId="0" xfId="0" applyFont="1" applyAlignment="1">
      <alignment wrapText="1"/>
    </xf>
    <xf numFmtId="0" fontId="30" fillId="0" borderId="0" xfId="0" applyFont="1" applyAlignment="1">
      <alignment vertical="center"/>
    </xf>
    <xf numFmtId="0" fontId="34" fillId="0" borderId="0" xfId="0" applyFont="1" applyAlignment="1">
      <alignment vertical="center"/>
    </xf>
    <xf numFmtId="0" fontId="30" fillId="0" borderId="3" xfId="0" applyFont="1" applyBorder="1" applyAlignment="1">
      <alignment vertical="center"/>
    </xf>
    <xf numFmtId="0" fontId="0" fillId="0" borderId="4" xfId="0" applyBorder="1"/>
    <xf numFmtId="0" fontId="6" fillId="0" borderId="0" xfId="0" applyFont="1" applyAlignment="1">
      <alignment horizontal="left"/>
    </xf>
    <xf numFmtId="0" fontId="3" fillId="0" borderId="0" xfId="1" applyAlignment="1"/>
    <xf numFmtId="0" fontId="34" fillId="0" borderId="0" xfId="0" applyFont="1" applyAlignment="1">
      <alignment horizontal="left"/>
    </xf>
    <xf numFmtId="0" fontId="32" fillId="0" borderId="2" xfId="0" applyFont="1" applyBorder="1" applyAlignment="1">
      <alignment horizontal="left" wrapText="1"/>
    </xf>
    <xf numFmtId="0" fontId="35" fillId="0" borderId="0" xfId="0" applyFont="1" applyAlignment="1">
      <alignment horizontal="left" wrapText="1"/>
    </xf>
    <xf numFmtId="0" fontId="21" fillId="3" borderId="0" xfId="0" applyFont="1" applyFill="1" applyAlignment="1">
      <alignment horizontal="center"/>
    </xf>
    <xf numFmtId="166" fontId="9" fillId="0" borderId="0" xfId="4" applyFont="1" applyFill="1" applyBorder="1" applyAlignment="1" applyProtection="1">
      <alignment horizontal="left" vertical="center" wrapText="1"/>
      <protection locked="0"/>
    </xf>
    <xf numFmtId="0" fontId="9" fillId="0" borderId="0" xfId="0" applyFont="1" applyAlignment="1">
      <alignment horizontal="left" wrapText="1"/>
    </xf>
    <xf numFmtId="0" fontId="15" fillId="0" borderId="2" xfId="0" applyFont="1" applyBorder="1" applyAlignment="1">
      <alignment horizontal="left" wrapText="1"/>
    </xf>
  </cellXfs>
  <cellStyles count="8">
    <cellStyle name="Comma" xfId="5" builtinId="3"/>
    <cellStyle name="Comma 2" xfId="7" xr:uid="{9AE13A90-8EE4-40D6-8968-12F3A3329C78}"/>
    <cellStyle name="Hyperlink" xfId="1" builtinId="8"/>
    <cellStyle name="Normal" xfId="0" builtinId="0"/>
    <cellStyle name="Normal 10" xfId="2" xr:uid="{173EA90F-D287-4441-8349-EDA1E3BCA25B}"/>
    <cellStyle name="Note 2 2 2 2 2" xfId="4" xr:uid="{824A8CE9-F034-4E76-8027-D6FAE63F4B2A}"/>
    <cellStyle name="Percent" xfId="3" builtinId="5"/>
    <cellStyle name="Style6" xfId="6" xr:uid="{4D5C7018-A1BD-4DCF-8DB2-41E93C310901}"/>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FE864B2-8C85-6CC4-D936-AF39E8BA308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97EDCE7-499B-4D05-C43E-EE2468392A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65C31D7-F893-4010-8725-C83C5D0FBAB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4CB3449-4C26-F3C6-85AD-AB9B55C4D6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8A5CC9F-A615-4AB2-8A53-9351D5194DC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A2E9B17-D864-43B8-88AE-4D285DCC8CF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4F4AD8-140F-83DE-060D-4839AFA3E8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75E603A-8D3B-4EF5-B524-E40AC9B3965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4C641CA-4EED-486A-835A-65785EB75C2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614FCBB-FBF3-6165-D857-F176463200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04EC8F2-A940-6C0D-D9D5-EA3F3CD6F6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7864195-2DC3-4EBA-8890-30E1AA83F7C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ECB91E9-600E-B412-08F5-E9C65846AC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BCA4621-FDD9-40DA-89AE-F2922F4DA61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DEDEE14-E5FA-3DA4-360B-E283F76B28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DE7A2EA-1D15-45BD-B065-68EB67F0541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A136867-1A4A-1A81-DB99-5264E9C778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4F28429-51EF-4E28-805F-A9DCBC1F08A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50AFB53-5F21-79A4-6042-7BF13EA65D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A637D37-260C-4622-A627-83743DF934A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CA55C55-972A-DFBF-9840-DA1B1A4B60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853EF41-AA95-42C2-B7EB-FF9D2757A85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6153828-9A5D-34FB-A7EC-A16D5F9592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10952B7-FCDA-4B8A-8DD2-B6331894965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786A-D9DB-459A-916F-EBD75190A41F}">
  <dimension ref="A1:D32"/>
  <sheetViews>
    <sheetView showGridLines="0" tabSelected="1" zoomScaleNormal="100" zoomScaleSheetLayoutView="70" workbookViewId="0">
      <selection activeCell="B26" sqref="B26"/>
    </sheetView>
  </sheetViews>
  <sheetFormatPr defaultRowHeight="14.5" x14ac:dyDescent="0.35"/>
  <cols>
    <col min="1" max="1" width="16.1796875" customWidth="1"/>
    <col min="2" max="2" width="142.81640625" customWidth="1"/>
  </cols>
  <sheetData>
    <row r="1" spans="1:3" ht="20" x14ac:dyDescent="0.4">
      <c r="A1" s="50" t="s">
        <v>0</v>
      </c>
      <c r="C1" s="23"/>
    </row>
    <row r="2" spans="1:3" ht="21" x14ac:dyDescent="0.5">
      <c r="A2" s="51"/>
    </row>
    <row r="3" spans="1:3" ht="17.5" x14ac:dyDescent="0.35">
      <c r="A3" s="52" t="s">
        <v>1</v>
      </c>
      <c r="B3" s="53"/>
    </row>
    <row r="4" spans="1:3" s="32" customFormat="1" ht="15.5" x14ac:dyDescent="0.35">
      <c r="A4" s="54" t="s">
        <v>2</v>
      </c>
      <c r="B4" s="55"/>
    </row>
    <row r="5" spans="1:3" x14ac:dyDescent="0.35">
      <c r="A5" s="155" t="s">
        <v>3</v>
      </c>
      <c r="B5" s="53" t="s">
        <v>4</v>
      </c>
    </row>
    <row r="6" spans="1:3" x14ac:dyDescent="0.35">
      <c r="A6" s="155" t="s">
        <v>5</v>
      </c>
      <c r="B6" s="53" t="s">
        <v>6</v>
      </c>
    </row>
    <row r="7" spans="1:3" x14ac:dyDescent="0.35">
      <c r="A7" s="155" t="s">
        <v>7</v>
      </c>
      <c r="B7" s="53" t="s">
        <v>8</v>
      </c>
    </row>
    <row r="8" spans="1:3" x14ac:dyDescent="0.35">
      <c r="A8" s="155" t="s">
        <v>9</v>
      </c>
      <c r="B8" s="53" t="s">
        <v>10</v>
      </c>
    </row>
    <row r="9" spans="1:3" x14ac:dyDescent="0.35">
      <c r="A9" s="155" t="s">
        <v>11</v>
      </c>
      <c r="B9" s="53" t="s">
        <v>12</v>
      </c>
    </row>
    <row r="10" spans="1:3" x14ac:dyDescent="0.35">
      <c r="A10" s="155" t="s">
        <v>13</v>
      </c>
      <c r="B10" s="53" t="s">
        <v>14</v>
      </c>
    </row>
    <row r="11" spans="1:3" x14ac:dyDescent="0.35">
      <c r="A11" s="155" t="s">
        <v>15</v>
      </c>
      <c r="B11" s="53" t="s">
        <v>16</v>
      </c>
    </row>
    <row r="12" spans="1:3" x14ac:dyDescent="0.35">
      <c r="A12" s="56"/>
      <c r="B12" s="53"/>
    </row>
    <row r="13" spans="1:3" ht="17.5" x14ac:dyDescent="0.35">
      <c r="A13" s="52" t="s">
        <v>17</v>
      </c>
      <c r="B13" s="53"/>
    </row>
    <row r="14" spans="1:3" s="32" customFormat="1" ht="15.5" x14ac:dyDescent="0.35">
      <c r="A14" s="54" t="s">
        <v>18</v>
      </c>
      <c r="B14" s="55"/>
    </row>
    <row r="15" spans="1:3" x14ac:dyDescent="0.35">
      <c r="A15" s="155" t="s">
        <v>19</v>
      </c>
      <c r="B15" s="53" t="s">
        <v>20</v>
      </c>
    </row>
    <row r="16" spans="1:3" x14ac:dyDescent="0.35">
      <c r="A16" s="155" t="s">
        <v>21</v>
      </c>
      <c r="B16" s="53" t="s">
        <v>22</v>
      </c>
    </row>
    <row r="17" spans="1:4" x14ac:dyDescent="0.35">
      <c r="A17" s="57"/>
      <c r="B17" s="53"/>
    </row>
    <row r="18" spans="1:4" ht="17.5" x14ac:dyDescent="0.35">
      <c r="A18" s="52" t="s">
        <v>23</v>
      </c>
      <c r="B18" s="53"/>
    </row>
    <row r="19" spans="1:4" s="32" customFormat="1" ht="15.5" x14ac:dyDescent="0.35">
      <c r="A19" s="58" t="s">
        <v>24</v>
      </c>
      <c r="B19" s="55"/>
    </row>
    <row r="20" spans="1:4" x14ac:dyDescent="0.35">
      <c r="A20" s="155" t="s">
        <v>25</v>
      </c>
      <c r="B20" s="53" t="s">
        <v>26</v>
      </c>
    </row>
    <row r="21" spans="1:4" x14ac:dyDescent="0.35">
      <c r="A21" s="155" t="s">
        <v>27</v>
      </c>
      <c r="B21" s="53" t="s">
        <v>28</v>
      </c>
    </row>
    <row r="30" spans="1:4" x14ac:dyDescent="0.35">
      <c r="C30" s="26"/>
    </row>
    <row r="31" spans="1:4" x14ac:dyDescent="0.35">
      <c r="D31" s="25"/>
    </row>
    <row r="32" spans="1:4" x14ac:dyDescent="0.35">
      <c r="D32" s="25"/>
    </row>
  </sheetData>
  <hyperlinks>
    <hyperlink ref="A5" location="'18.1.1'!A1" display="Measure 18.1.1" xr:uid="{C28B752A-DBA1-4146-A57E-B5249263340E}"/>
    <hyperlink ref="A6" location="'18.1.2'!A1" display="Measure 18.1.2" xr:uid="{573FF1E9-35C0-42E5-B24B-D113A505C552}"/>
    <hyperlink ref="A7" location="'18.1.3'!A1" display="Measure 18.1.3" xr:uid="{9F5F7006-6BA6-449C-9111-39270BA3EFD8}"/>
    <hyperlink ref="A8" location="'18.1.4'!A1" display="Measure 18.1.4" xr:uid="{5FB94355-2036-43F4-B541-BEACCF6F178A}"/>
    <hyperlink ref="A9" location="'18.1.5'!A1" display="Measure 18.1.5" xr:uid="{D8ADBAD7-59D6-4281-931A-86701B73A2AA}"/>
    <hyperlink ref="A10" location="'18.1.6'!A1" display="Measure 18.1.6" xr:uid="{3CE3016B-FC5E-471C-8F51-DB33923AEF44}"/>
    <hyperlink ref="A11" location="'18.1.7'!A1" display="Measure 18.1.7" xr:uid="{5FEE571A-594E-4B9D-ADD7-18098EA1A475}"/>
    <hyperlink ref="A15" location="'19.1.1'!A1" display="Measure 19.1.1" xr:uid="{BF8B170A-2082-48D6-B238-957FA05C113B}"/>
    <hyperlink ref="A16" location="'19.1.2'!A1" display="Measure 19.1.2" xr:uid="{9537BA98-0417-48FC-AA63-A51B63BC4AF3}"/>
    <hyperlink ref="A20" location="'20.1.1'!A1" display="Measure 20.1.1" xr:uid="{5A4C3022-E391-4C2F-809A-B6026C892A3C}"/>
    <hyperlink ref="A21" location="'20.1.2'!A1" display="Measure 20.1.2" xr:uid="{2F1F4153-A324-4735-BC34-0C53D6B637A4}"/>
  </hyperlinks>
  <pageMargins left="0.7" right="0.7" top="0.75" bottom="0.75" header="0.3" footer="0.3"/>
  <pageSetup paperSize="9" scale="68" orientation="landscape" r:id="rId1"/>
  <headerFooter>
    <oddFooter>&amp;C&amp;1#&amp;"Calibri"&amp;12&amp;K000000OFFICIAL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58EF-787D-4A70-A9AC-08F26773F118}">
  <sheetPr>
    <pageSetUpPr fitToPage="1"/>
  </sheetPr>
  <dimension ref="A1:H13"/>
  <sheetViews>
    <sheetView showGridLines="0" zoomScaleNormal="100" zoomScaleSheetLayoutView="50" workbookViewId="0"/>
  </sheetViews>
  <sheetFormatPr defaultColWidth="9.1796875" defaultRowHeight="14.5" x14ac:dyDescent="0.35"/>
  <cols>
    <col min="1" max="1" width="12.81640625" customWidth="1"/>
    <col min="2" max="2" width="35.26953125" style="36" customWidth="1"/>
    <col min="3" max="7" width="34.7265625" customWidth="1"/>
    <col min="8" max="8" width="50.81640625" bestFit="1" customWidth="1"/>
  </cols>
  <sheetData>
    <row r="1" spans="1:8" x14ac:dyDescent="0.35">
      <c r="A1" s="1" t="s">
        <v>29</v>
      </c>
      <c r="B1"/>
      <c r="H1" s="1"/>
    </row>
    <row r="2" spans="1:8" x14ac:dyDescent="0.35">
      <c r="B2" s="37" t="s">
        <v>147</v>
      </c>
      <c r="C2" s="102"/>
      <c r="D2" s="102"/>
    </row>
    <row r="3" spans="1:8" ht="21" customHeight="1" x14ac:dyDescent="0.35">
      <c r="B3" s="156" t="s">
        <v>58</v>
      </c>
      <c r="C3" s="102"/>
      <c r="D3" s="102"/>
      <c r="E3" s="91"/>
      <c r="F3" s="91"/>
      <c r="G3" s="91"/>
      <c r="H3" s="91"/>
    </row>
    <row r="4" spans="1:8" ht="220.5" customHeight="1" x14ac:dyDescent="0.35">
      <c r="C4" s="102"/>
      <c r="D4" s="102"/>
      <c r="E4" s="98"/>
      <c r="F4" s="98"/>
      <c r="G4" s="98"/>
      <c r="H4" s="98"/>
    </row>
    <row r="5" spans="1:8" ht="28.5" customHeight="1" x14ac:dyDescent="0.35">
      <c r="B5" s="91"/>
      <c r="C5" s="98"/>
      <c r="D5" s="98"/>
      <c r="E5" s="99"/>
      <c r="F5" s="98"/>
      <c r="G5" s="98"/>
      <c r="H5" s="98"/>
    </row>
    <row r="6" spans="1:8" x14ac:dyDescent="0.35">
      <c r="B6" s="91"/>
      <c r="C6" s="98"/>
      <c r="D6" s="100"/>
      <c r="E6" s="99"/>
      <c r="F6" s="98"/>
      <c r="G6" s="98"/>
      <c r="H6" s="98"/>
    </row>
    <row r="7" spans="1:8" x14ac:dyDescent="0.35">
      <c r="A7" s="38"/>
      <c r="B7" s="22"/>
    </row>
    <row r="8" spans="1:8" x14ac:dyDescent="0.35">
      <c r="B8" s="4"/>
    </row>
    <row r="11" spans="1:8" x14ac:dyDescent="0.35">
      <c r="G11" s="101"/>
    </row>
    <row r="12" spans="1:8" x14ac:dyDescent="0.35">
      <c r="G12" s="101"/>
    </row>
    <row r="13" spans="1:8" x14ac:dyDescent="0.35">
      <c r="G13" s="101"/>
    </row>
  </sheetData>
  <hyperlinks>
    <hyperlink ref="A1" location="Index!A1" display="Index" xr:uid="{DEFE0839-182D-4F36-ABDF-61564781BEB2}"/>
  </hyperlinks>
  <pageMargins left="0.7" right="0.7" top="0.75" bottom="0.75" header="0.3" footer="0.3"/>
  <pageSetup paperSize="9" scale="70" orientation="landscape" r:id="rId1"/>
  <headerFooter>
    <oddFooter>&amp;C&amp;1#&amp;"Calibri"&amp;12&amp;K000000OFFICIAL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03DAA-7618-4D21-B2C9-4BDC1BE119AA}">
  <sheetPr>
    <pageSetUpPr fitToPage="1"/>
  </sheetPr>
  <dimension ref="A1:H20"/>
  <sheetViews>
    <sheetView showGridLines="0" zoomScaleNormal="100" zoomScaleSheetLayoutView="85" workbookViewId="0">
      <selection activeCell="H49" sqref="H49"/>
    </sheetView>
  </sheetViews>
  <sheetFormatPr defaultColWidth="8.7265625" defaultRowHeight="14" x14ac:dyDescent="0.3"/>
  <cols>
    <col min="1" max="2" width="8.7265625" style="53"/>
    <col min="3" max="3" width="12.26953125" style="53" customWidth="1"/>
    <col min="4" max="4" width="19.1796875" style="53" customWidth="1"/>
    <col min="5" max="6" width="8.7265625" style="53"/>
    <col min="7" max="7" width="22.1796875" style="53" bestFit="1" customWidth="1"/>
    <col min="8" max="8" width="11" style="53" customWidth="1"/>
    <col min="9" max="16384" width="8.7265625" style="53"/>
  </cols>
  <sheetData>
    <row r="1" spans="1:8" ht="16.5" customHeight="1" x14ac:dyDescent="0.35">
      <c r="A1" s="1" t="s">
        <v>29</v>
      </c>
    </row>
    <row r="2" spans="1:8" ht="14.5" x14ac:dyDescent="0.35">
      <c r="B2" s="29" t="s">
        <v>185</v>
      </c>
      <c r="C2" s="123"/>
      <c r="D2" s="123"/>
      <c r="E2" s="123"/>
      <c r="F2" s="123"/>
      <c r="G2" s="123"/>
      <c r="H2" s="123"/>
    </row>
    <row r="3" spans="1:8" ht="34.5" x14ac:dyDescent="0.3">
      <c r="B3" s="117" t="s">
        <v>31</v>
      </c>
      <c r="C3" s="118" t="s">
        <v>149</v>
      </c>
      <c r="D3" s="118" t="s">
        <v>150</v>
      </c>
      <c r="E3" s="118" t="s">
        <v>151</v>
      </c>
      <c r="F3" s="119" t="s">
        <v>152</v>
      </c>
      <c r="G3" s="118" t="s">
        <v>153</v>
      </c>
      <c r="H3" s="124" t="s">
        <v>154</v>
      </c>
    </row>
    <row r="4" spans="1:8" x14ac:dyDescent="0.3">
      <c r="B4" s="24">
        <v>2017</v>
      </c>
      <c r="C4" s="120">
        <v>0.18538900000000003</v>
      </c>
      <c r="D4" s="120">
        <f>1520%/100</f>
        <v>0.152</v>
      </c>
      <c r="E4" s="120">
        <v>6.5550999999999998E-2</v>
      </c>
      <c r="F4" s="120">
        <f>390%/100</f>
        <v>3.9E-2</v>
      </c>
      <c r="G4" s="125">
        <f>C4-E4</f>
        <v>0.11983800000000003</v>
      </c>
      <c r="H4" s="126">
        <f>18.5/6.6</f>
        <v>2.8030303030303032</v>
      </c>
    </row>
    <row r="5" spans="1:8" x14ac:dyDescent="0.3">
      <c r="B5" s="24">
        <v>2018</v>
      </c>
      <c r="C5" s="120">
        <v>0.14300000000000002</v>
      </c>
      <c r="D5" s="120">
        <v>0.32</v>
      </c>
      <c r="E5" s="120">
        <v>7.5716999999999993E-2</v>
      </c>
      <c r="F5" s="120">
        <v>6.7000000000000004E-2</v>
      </c>
      <c r="G5" s="125">
        <f>C5-E5</f>
        <v>6.7283000000000023E-2</v>
      </c>
      <c r="H5" s="126">
        <f>14.3/7.6</f>
        <v>1.8815789473684212</v>
      </c>
    </row>
    <row r="6" spans="1:8" x14ac:dyDescent="0.3">
      <c r="B6" s="24">
        <v>2019</v>
      </c>
      <c r="C6" s="120"/>
      <c r="D6" s="89"/>
      <c r="E6" s="120"/>
      <c r="F6" s="89"/>
      <c r="G6" s="89"/>
      <c r="H6" s="89"/>
    </row>
    <row r="7" spans="1:8" x14ac:dyDescent="0.3">
      <c r="B7" s="24">
        <v>2020</v>
      </c>
      <c r="C7" s="120">
        <v>0.16500000000000001</v>
      </c>
      <c r="D7" s="120">
        <v>0.19400000000000001</v>
      </c>
      <c r="E7" s="120">
        <v>5.3289999999999997E-2</v>
      </c>
      <c r="F7" s="120">
        <v>5.7000000000000002E-2</v>
      </c>
      <c r="G7" s="125">
        <f>(16.5-5.3)/100</f>
        <v>0.11199999999999999</v>
      </c>
      <c r="H7" s="126">
        <f>16.5/5.3</f>
        <v>3.1132075471698113</v>
      </c>
    </row>
    <row r="8" spans="1:8" x14ac:dyDescent="0.3">
      <c r="B8" s="24">
        <v>2021</v>
      </c>
      <c r="C8" s="120"/>
      <c r="D8" s="121"/>
      <c r="E8" s="120"/>
      <c r="F8" s="89"/>
      <c r="G8" s="89"/>
      <c r="H8" s="89"/>
    </row>
    <row r="9" spans="1:8" x14ac:dyDescent="0.3">
      <c r="B9" s="24">
        <v>2022</v>
      </c>
      <c r="C9" s="122">
        <v>0.20637419999999998</v>
      </c>
      <c r="D9" s="120">
        <v>0.23100000000000001</v>
      </c>
      <c r="E9" s="122">
        <v>7.7949030000000002E-2</v>
      </c>
      <c r="F9" s="120">
        <f>0.063</f>
        <v>6.3E-2</v>
      </c>
      <c r="G9" s="125">
        <f>C9-E9</f>
        <v>0.12842516999999998</v>
      </c>
      <c r="H9" s="126">
        <f>C9/E9</f>
        <v>2.647553151078339</v>
      </c>
    </row>
    <row r="10" spans="1:8" x14ac:dyDescent="0.3">
      <c r="B10" s="24">
        <v>2023</v>
      </c>
      <c r="C10" s="122">
        <v>0.17499999999999999</v>
      </c>
      <c r="D10" s="120">
        <f>0.145</f>
        <v>0.14499999999999999</v>
      </c>
      <c r="E10" s="122">
        <v>7.1999999999999995E-2</v>
      </c>
      <c r="F10" s="120">
        <f>0.034</f>
        <v>3.4000000000000002E-2</v>
      </c>
      <c r="G10" s="125">
        <f>C10-E10</f>
        <v>0.10299999999999999</v>
      </c>
      <c r="H10" s="126">
        <f>C10/E10</f>
        <v>2.4305555555555558</v>
      </c>
    </row>
    <row r="11" spans="1:8" x14ac:dyDescent="0.3">
      <c r="B11" s="24">
        <v>2024</v>
      </c>
      <c r="C11" s="134">
        <v>0.182</v>
      </c>
      <c r="D11" s="135">
        <v>0.23499999999999999</v>
      </c>
      <c r="E11" s="136">
        <v>7.3999999999999996E-2</v>
      </c>
      <c r="F11" s="135">
        <v>6.4000000000000001E-2</v>
      </c>
      <c r="G11" s="125">
        <v>0.108</v>
      </c>
      <c r="H11" s="126">
        <v>2.4594594594594597</v>
      </c>
    </row>
    <row r="12" spans="1:8" ht="14.5" x14ac:dyDescent="0.35">
      <c r="B12" s="127" t="s">
        <v>155</v>
      </c>
      <c r="C12" s="128"/>
      <c r="D12" s="128"/>
      <c r="E12" s="129"/>
      <c r="F12" s="128"/>
      <c r="G12" s="128"/>
      <c r="H12" s="128"/>
    </row>
    <row r="13" spans="1:8" ht="14.5" x14ac:dyDescent="0.35">
      <c r="B13" s="22" t="s">
        <v>156</v>
      </c>
      <c r="C13" s="123"/>
      <c r="D13" s="123"/>
      <c r="E13" s="123"/>
      <c r="F13" s="123"/>
      <c r="G13" s="123"/>
      <c r="H13" s="123"/>
    </row>
    <row r="14" spans="1:8" ht="14.5" x14ac:dyDescent="0.35">
      <c r="B14" s="22" t="s">
        <v>157</v>
      </c>
      <c r="C14" s="123"/>
      <c r="D14" s="123"/>
      <c r="E14" s="123"/>
      <c r="F14" s="123"/>
      <c r="G14" s="123"/>
      <c r="H14" s="123"/>
    </row>
    <row r="15" spans="1:8" ht="14.5" x14ac:dyDescent="0.35">
      <c r="B15" s="22" t="s">
        <v>158</v>
      </c>
      <c r="C15" s="123"/>
      <c r="D15" s="123"/>
      <c r="E15" s="123"/>
      <c r="F15" s="123"/>
      <c r="G15" s="123"/>
      <c r="H15" s="123"/>
    </row>
    <row r="16" spans="1:8" ht="14.5" x14ac:dyDescent="0.35">
      <c r="B16" s="22" t="s">
        <v>159</v>
      </c>
      <c r="C16" s="123"/>
      <c r="D16" s="123"/>
      <c r="E16" s="123"/>
      <c r="F16" s="123"/>
      <c r="G16" s="123"/>
      <c r="H16" s="123"/>
    </row>
    <row r="17" spans="2:8" ht="14.5" x14ac:dyDescent="0.35">
      <c r="B17" s="113" t="s">
        <v>160</v>
      </c>
      <c r="C17" s="123"/>
      <c r="D17" s="123"/>
      <c r="E17" s="123"/>
      <c r="F17" s="123"/>
      <c r="G17" s="123"/>
      <c r="H17" s="123"/>
    </row>
    <row r="18" spans="2:8" ht="14.5" x14ac:dyDescent="0.35">
      <c r="B18" s="22" t="s">
        <v>161</v>
      </c>
      <c r="C18" s="123"/>
      <c r="D18" s="123"/>
      <c r="E18" s="123"/>
      <c r="F18" s="123"/>
      <c r="G18" s="123"/>
      <c r="H18" s="123"/>
    </row>
    <row r="19" spans="2:8" ht="14.5" x14ac:dyDescent="0.35">
      <c r="B19" s="22" t="s">
        <v>162</v>
      </c>
      <c r="C19" s="123"/>
      <c r="D19" s="123"/>
      <c r="E19" s="123"/>
      <c r="F19" s="123"/>
      <c r="G19" s="123"/>
      <c r="H19" s="123"/>
    </row>
    <row r="20" spans="2:8" ht="14.5" x14ac:dyDescent="0.35">
      <c r="G20" s="123"/>
    </row>
  </sheetData>
  <hyperlinks>
    <hyperlink ref="A1" location="Index!A1" display="Index" xr:uid="{E9F62C34-FC56-4934-A995-06599B5AB917}"/>
  </hyperlinks>
  <pageMargins left="0.7" right="0.7" top="0.75" bottom="0.75" header="0.3" footer="0.3"/>
  <pageSetup paperSize="9" scale="82" orientation="landscape" r:id="rId1"/>
  <headerFooter>
    <oddFooter>&amp;L&amp;1#&amp;"Calibri"&amp;11&amp;K000000OFFICIAL: Sensitive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034D-CC30-45C5-86E1-D5C008D9A8E1}">
  <dimension ref="A1:J12"/>
  <sheetViews>
    <sheetView showGridLines="0" zoomScaleNormal="100" zoomScaleSheetLayoutView="130" workbookViewId="0">
      <selection activeCell="F21" sqref="F21"/>
    </sheetView>
  </sheetViews>
  <sheetFormatPr defaultColWidth="8.7265625" defaultRowHeight="14" x14ac:dyDescent="0.3"/>
  <cols>
    <col min="1" max="2" width="8.7265625" style="53"/>
    <col min="3" max="3" width="9.54296875" style="53" customWidth="1"/>
    <col min="4" max="4" width="12.81640625" style="53" customWidth="1"/>
    <col min="5" max="5" width="9.54296875" style="53" customWidth="1"/>
    <col min="6" max="6" width="47.81640625" style="53" customWidth="1"/>
    <col min="7" max="16384" width="8.7265625" style="53"/>
  </cols>
  <sheetData>
    <row r="1" spans="1:10" ht="15" customHeight="1" x14ac:dyDescent="0.35">
      <c r="A1" s="1" t="s">
        <v>29</v>
      </c>
    </row>
    <row r="2" spans="1:10" ht="58" customHeight="1" x14ac:dyDescent="0.3">
      <c r="B2" s="157" t="s">
        <v>163</v>
      </c>
      <c r="C2" s="157"/>
      <c r="D2" s="157"/>
      <c r="J2" s="67"/>
    </row>
    <row r="3" spans="1:10" ht="35" x14ac:dyDescent="0.3">
      <c r="B3" s="132" t="s">
        <v>31</v>
      </c>
      <c r="C3" s="77" t="s">
        <v>164</v>
      </c>
      <c r="D3" s="77" t="s">
        <v>165</v>
      </c>
    </row>
    <row r="4" spans="1:10" x14ac:dyDescent="0.3">
      <c r="B4" s="78">
        <v>2014</v>
      </c>
      <c r="C4" s="70">
        <v>0.48</v>
      </c>
      <c r="D4" s="70">
        <v>0.35</v>
      </c>
    </row>
    <row r="5" spans="1:10" x14ac:dyDescent="0.3">
      <c r="B5" s="78">
        <v>2016</v>
      </c>
      <c r="C5" s="70">
        <v>0.56999999999999995</v>
      </c>
      <c r="D5" s="70">
        <v>0.39</v>
      </c>
      <c r="F5" s="86"/>
    </row>
    <row r="6" spans="1:10" x14ac:dyDescent="0.3">
      <c r="B6" s="78">
        <v>2018</v>
      </c>
      <c r="C6" s="70">
        <v>0.51</v>
      </c>
      <c r="D6" s="70">
        <v>0.38</v>
      </c>
    </row>
    <row r="7" spans="1:10" x14ac:dyDescent="0.3">
      <c r="B7" s="78">
        <v>2020</v>
      </c>
      <c r="C7" s="70">
        <v>0.6</v>
      </c>
      <c r="D7" s="70">
        <v>0.43</v>
      </c>
    </row>
    <row r="8" spans="1:10" x14ac:dyDescent="0.3">
      <c r="B8" s="78">
        <v>2022</v>
      </c>
      <c r="C8" s="70">
        <v>0.56999999999999995</v>
      </c>
      <c r="D8" s="141">
        <v>0.42</v>
      </c>
    </row>
    <row r="9" spans="1:10" x14ac:dyDescent="0.3">
      <c r="B9" s="78">
        <v>2024</v>
      </c>
      <c r="C9" s="70">
        <v>0.56000000000000005</v>
      </c>
      <c r="D9" s="141">
        <v>0.41</v>
      </c>
    </row>
    <row r="10" spans="1:10" x14ac:dyDescent="0.3">
      <c r="B10" s="142" t="s">
        <v>148</v>
      </c>
      <c r="C10" s="143"/>
      <c r="D10" s="143"/>
    </row>
    <row r="11" spans="1:10" ht="77.150000000000006" customHeight="1" x14ac:dyDescent="0.3">
      <c r="B11" s="158" t="s">
        <v>166</v>
      </c>
      <c r="C11" s="158"/>
      <c r="D11" s="158"/>
    </row>
    <row r="12" spans="1:10" ht="17.25" customHeight="1" x14ac:dyDescent="0.3"/>
  </sheetData>
  <mergeCells count="2">
    <mergeCell ref="B2:D2"/>
    <mergeCell ref="B11:D11"/>
  </mergeCells>
  <hyperlinks>
    <hyperlink ref="A1" location="Index!A1" display="Index" xr:uid="{66F8FA80-BAFB-4157-91EC-04079C9EA226}"/>
  </hyperlinks>
  <pageMargins left="0.7" right="0.7" top="0.75" bottom="0.75" header="0.3" footer="0.3"/>
  <pageSetup paperSize="9" orientation="landscape" r:id="rId1"/>
  <headerFooter>
    <oddFooter>&amp;L&amp;1#&amp;"Calibri"&amp;11&amp;K000000OFFICIAL: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A438-7734-4E73-B542-28AB7C66E0F4}">
  <dimension ref="A1:K50"/>
  <sheetViews>
    <sheetView showGridLines="0" zoomScaleNormal="100" zoomScaleSheetLayoutView="130" workbookViewId="0"/>
  </sheetViews>
  <sheetFormatPr defaultRowHeight="14.5" x14ac:dyDescent="0.35"/>
  <cols>
    <col min="2" max="2" width="8.7265625" style="4"/>
    <col min="3" max="3" width="13.1796875" style="4" customWidth="1"/>
    <col min="4" max="4" width="27.1796875" style="4" customWidth="1"/>
  </cols>
  <sheetData>
    <row r="1" spans="1:10" x14ac:dyDescent="0.35">
      <c r="A1" s="1" t="s">
        <v>29</v>
      </c>
      <c r="B1" s="159" t="s">
        <v>65</v>
      </c>
      <c r="C1" s="159"/>
      <c r="D1" s="159"/>
    </row>
    <row r="2" spans="1:10" ht="48.65" customHeight="1" x14ac:dyDescent="0.35">
      <c r="B2" s="162" t="s">
        <v>30</v>
      </c>
      <c r="C2" s="162"/>
      <c r="D2" s="162"/>
      <c r="F2" s="1"/>
    </row>
    <row r="3" spans="1:10" ht="78" customHeight="1" x14ac:dyDescent="0.35">
      <c r="B3" s="131" t="s">
        <v>31</v>
      </c>
      <c r="C3" s="69" t="s">
        <v>32</v>
      </c>
      <c r="D3" s="130" t="s">
        <v>33</v>
      </c>
    </row>
    <row r="4" spans="1:10" x14ac:dyDescent="0.35">
      <c r="B4" s="8" t="s">
        <v>34</v>
      </c>
      <c r="C4" s="7">
        <v>1707</v>
      </c>
      <c r="D4" s="46">
        <v>0</v>
      </c>
    </row>
    <row r="5" spans="1:10" x14ac:dyDescent="0.35">
      <c r="B5" s="8" t="s">
        <v>35</v>
      </c>
      <c r="C5" s="7">
        <v>1707</v>
      </c>
      <c r="D5" s="46">
        <v>0</v>
      </c>
    </row>
    <row r="6" spans="1:10" x14ac:dyDescent="0.35">
      <c r="B6" s="8" t="s">
        <v>36</v>
      </c>
      <c r="C6" s="7">
        <v>14845</v>
      </c>
      <c r="D6" s="39">
        <v>22800</v>
      </c>
    </row>
    <row r="7" spans="1:10" x14ac:dyDescent="0.35">
      <c r="B7" s="8" t="s">
        <v>37</v>
      </c>
      <c r="C7" s="39">
        <v>14891</v>
      </c>
      <c r="D7" s="39">
        <v>22800</v>
      </c>
      <c r="G7" s="66"/>
    </row>
    <row r="8" spans="1:10" x14ac:dyDescent="0.35">
      <c r="B8" s="8" t="s">
        <v>38</v>
      </c>
      <c r="C8" s="39">
        <v>14899</v>
      </c>
      <c r="D8" s="39">
        <v>22800</v>
      </c>
      <c r="G8" s="66"/>
    </row>
    <row r="9" spans="1:10" x14ac:dyDescent="0.35">
      <c r="B9" s="8" t="s">
        <v>39</v>
      </c>
      <c r="C9" s="39">
        <v>14899</v>
      </c>
      <c r="D9" s="39">
        <v>40170</v>
      </c>
      <c r="G9" s="66"/>
    </row>
    <row r="10" spans="1:10" x14ac:dyDescent="0.35">
      <c r="B10" s="8" t="s">
        <v>40</v>
      </c>
      <c r="C10" s="39">
        <v>14899</v>
      </c>
      <c r="D10" s="39">
        <v>40170</v>
      </c>
      <c r="G10" s="66"/>
    </row>
    <row r="11" spans="1:10" x14ac:dyDescent="0.35">
      <c r="B11" s="8" t="s">
        <v>41</v>
      </c>
      <c r="C11" s="39">
        <v>14899</v>
      </c>
      <c r="D11" s="39">
        <v>40170</v>
      </c>
      <c r="G11" s="66"/>
      <c r="J11" s="34"/>
    </row>
    <row r="12" spans="1:10" x14ac:dyDescent="0.35">
      <c r="B12" s="8" t="s">
        <v>42</v>
      </c>
      <c r="C12" s="39">
        <v>14899</v>
      </c>
      <c r="D12" s="39">
        <v>40170</v>
      </c>
      <c r="G12" s="66"/>
      <c r="J12" s="35"/>
    </row>
    <row r="13" spans="1:10" x14ac:dyDescent="0.35">
      <c r="B13" s="8" t="s">
        <v>43</v>
      </c>
      <c r="C13" s="39">
        <v>14899</v>
      </c>
      <c r="D13" s="39">
        <v>40170</v>
      </c>
      <c r="G13" s="66"/>
    </row>
    <row r="14" spans="1:10" x14ac:dyDescent="0.35">
      <c r="B14" s="8" t="s">
        <v>44</v>
      </c>
      <c r="C14" s="39">
        <v>14899</v>
      </c>
      <c r="D14" s="39">
        <v>40170</v>
      </c>
      <c r="G14" s="66"/>
    </row>
    <row r="15" spans="1:10" x14ac:dyDescent="0.35">
      <c r="B15" s="8" t="s">
        <v>45</v>
      </c>
      <c r="C15" s="39">
        <v>14899</v>
      </c>
      <c r="D15" s="39">
        <v>40170</v>
      </c>
      <c r="G15" s="66"/>
    </row>
    <row r="16" spans="1:10" x14ac:dyDescent="0.35">
      <c r="B16" s="8" t="s">
        <v>46</v>
      </c>
      <c r="C16" s="39">
        <v>14899</v>
      </c>
      <c r="D16" s="39">
        <v>60380</v>
      </c>
      <c r="G16" s="66"/>
    </row>
    <row r="17" spans="2:11" x14ac:dyDescent="0.35">
      <c r="B17" s="8" t="s">
        <v>47</v>
      </c>
      <c r="C17" s="39">
        <v>14899</v>
      </c>
      <c r="D17" s="39">
        <v>60380</v>
      </c>
      <c r="G17" s="66"/>
      <c r="H17" s="66"/>
    </row>
    <row r="18" spans="2:11" x14ac:dyDescent="0.35">
      <c r="B18" s="8" t="s">
        <v>48</v>
      </c>
      <c r="C18" s="39">
        <v>16340</v>
      </c>
      <c r="D18" s="39">
        <v>96210</v>
      </c>
      <c r="E18" s="66"/>
      <c r="F18" s="66"/>
      <c r="G18" s="66"/>
      <c r="H18" s="66"/>
    </row>
    <row r="19" spans="2:11" x14ac:dyDescent="0.35">
      <c r="B19" s="8" t="s">
        <v>49</v>
      </c>
      <c r="C19" s="39">
        <v>16629</v>
      </c>
      <c r="D19" s="39">
        <v>96210</v>
      </c>
      <c r="E19" s="66"/>
      <c r="F19" s="66"/>
      <c r="G19" s="66"/>
      <c r="H19" s="66"/>
      <c r="J19" s="66"/>
      <c r="K19" s="66"/>
    </row>
    <row r="20" spans="2:11" x14ac:dyDescent="0.35">
      <c r="B20" s="111" t="s">
        <v>50</v>
      </c>
      <c r="C20" s="112"/>
      <c r="D20" s="112"/>
      <c r="E20" s="66"/>
      <c r="F20" s="66"/>
    </row>
    <row r="21" spans="2:11" x14ac:dyDescent="0.35">
      <c r="B21" s="47" t="s">
        <v>51</v>
      </c>
      <c r="D21" s="5"/>
    </row>
    <row r="22" spans="2:11" ht="21" customHeight="1" x14ac:dyDescent="0.35">
      <c r="B22" s="47" t="s">
        <v>52</v>
      </c>
      <c r="D22" s="5"/>
    </row>
    <row r="23" spans="2:11" ht="39.75" customHeight="1" x14ac:dyDescent="0.35">
      <c r="B23" s="160" t="s">
        <v>53</v>
      </c>
      <c r="C23" s="160"/>
      <c r="D23" s="160"/>
      <c r="E23" s="160"/>
      <c r="F23" s="160"/>
      <c r="G23" s="160"/>
      <c r="H23" s="160"/>
    </row>
    <row r="24" spans="2:11" ht="98.15" customHeight="1" x14ac:dyDescent="0.35">
      <c r="B24" s="161" t="s">
        <v>54</v>
      </c>
      <c r="C24" s="161"/>
      <c r="D24" s="161"/>
      <c r="E24" s="161"/>
      <c r="F24" s="161"/>
      <c r="G24" s="161"/>
      <c r="H24" s="161"/>
    </row>
    <row r="25" spans="2:11" ht="30.65" customHeight="1" x14ac:dyDescent="0.35">
      <c r="B25" s="160" t="s">
        <v>55</v>
      </c>
      <c r="C25" s="160"/>
      <c r="D25" s="160"/>
      <c r="E25" s="160"/>
      <c r="F25" s="160"/>
      <c r="G25" s="160"/>
      <c r="H25" s="160"/>
    </row>
    <row r="26" spans="2:11" ht="35.25" customHeight="1" x14ac:dyDescent="0.35">
      <c r="B26" s="160" t="s">
        <v>56</v>
      </c>
      <c r="C26" s="160"/>
      <c r="D26" s="160"/>
      <c r="E26" s="160"/>
      <c r="F26" s="160"/>
      <c r="G26" s="160"/>
      <c r="H26" s="160"/>
    </row>
    <row r="33" spans="2:6" x14ac:dyDescent="0.35">
      <c r="B33" s="8"/>
      <c r="C33" s="114"/>
      <c r="D33" s="115"/>
    </row>
    <row r="34" spans="2:6" x14ac:dyDescent="0.35">
      <c r="B34" s="8"/>
      <c r="C34" s="114"/>
      <c r="D34" s="115"/>
    </row>
    <row r="35" spans="2:6" x14ac:dyDescent="0.35">
      <c r="B35" s="8"/>
      <c r="C35" s="114"/>
      <c r="D35" s="116"/>
    </row>
    <row r="36" spans="2:6" x14ac:dyDescent="0.35">
      <c r="B36" s="8"/>
      <c r="C36" s="116"/>
      <c r="D36" s="116"/>
    </row>
    <row r="37" spans="2:6" x14ac:dyDescent="0.35">
      <c r="B37" s="8"/>
      <c r="C37" s="116"/>
      <c r="D37" s="116"/>
      <c r="F37" s="66"/>
    </row>
    <row r="38" spans="2:6" x14ac:dyDescent="0.35">
      <c r="B38" s="8"/>
      <c r="C38" s="116"/>
      <c r="D38" s="116"/>
    </row>
    <row r="39" spans="2:6" x14ac:dyDescent="0.35">
      <c r="B39" s="8"/>
      <c r="C39" s="116"/>
      <c r="D39" s="116"/>
    </row>
    <row r="40" spans="2:6" x14ac:dyDescent="0.35">
      <c r="B40" s="8"/>
      <c r="C40" s="116"/>
      <c r="D40" s="116"/>
    </row>
    <row r="41" spans="2:6" x14ac:dyDescent="0.35">
      <c r="B41" s="8"/>
      <c r="C41" s="116"/>
      <c r="D41" s="116"/>
    </row>
    <row r="42" spans="2:6" x14ac:dyDescent="0.35">
      <c r="B42" s="8"/>
      <c r="C42" s="116"/>
      <c r="D42" s="116"/>
    </row>
    <row r="43" spans="2:6" x14ac:dyDescent="0.35">
      <c r="B43" s="8"/>
      <c r="C43" s="116"/>
      <c r="D43" s="116"/>
    </row>
    <row r="44" spans="2:6" x14ac:dyDescent="0.35">
      <c r="B44" s="8"/>
      <c r="C44" s="116"/>
      <c r="D44" s="116"/>
    </row>
    <row r="45" spans="2:6" x14ac:dyDescent="0.35">
      <c r="B45" s="8"/>
      <c r="C45" s="116"/>
      <c r="D45" s="116"/>
    </row>
    <row r="46" spans="2:6" x14ac:dyDescent="0.35">
      <c r="B46" s="8"/>
      <c r="C46" s="116"/>
      <c r="D46" s="116"/>
    </row>
    <row r="47" spans="2:6" x14ac:dyDescent="0.35">
      <c r="B47" s="8"/>
      <c r="C47" s="116"/>
      <c r="D47" s="116"/>
    </row>
    <row r="48" spans="2:6" x14ac:dyDescent="0.35">
      <c r="B48" s="8"/>
      <c r="C48" s="116"/>
      <c r="D48" s="116"/>
    </row>
    <row r="50" spans="7:7" x14ac:dyDescent="0.35">
      <c r="G50" s="66"/>
    </row>
  </sheetData>
  <mergeCells count="6">
    <mergeCell ref="B1:D1"/>
    <mergeCell ref="B23:H23"/>
    <mergeCell ref="B26:H26"/>
    <mergeCell ref="B24:H24"/>
    <mergeCell ref="B25:H25"/>
    <mergeCell ref="B2:D2"/>
  </mergeCells>
  <phoneticPr fontId="38" type="noConversion"/>
  <hyperlinks>
    <hyperlink ref="A1" location="Index!A1" display="Index" xr:uid="{89E490A8-8C7C-4C0E-9519-DD2E13525ACC}"/>
  </hyperlinks>
  <pageMargins left="0.7" right="0.7" top="0.75" bottom="0.75" header="0.3" footer="0.3"/>
  <pageSetup paperSize="9" scale="70" orientation="landscape" r:id="rId1"/>
  <headerFooter>
    <oddFooter>&amp;C&amp;1#&amp;"Calibri"&amp;12&amp;K000000OFFICIAL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FC2D-CB9E-490A-B0D7-C0914D9FB705}">
  <dimension ref="A1:CJ20"/>
  <sheetViews>
    <sheetView showGridLines="0" zoomScaleNormal="100" zoomScaleSheetLayoutView="150" workbookViewId="0"/>
  </sheetViews>
  <sheetFormatPr defaultRowHeight="14.5" x14ac:dyDescent="0.35"/>
  <sheetData>
    <row r="1" spans="1:88" x14ac:dyDescent="0.35">
      <c r="A1" s="1" t="s">
        <v>29</v>
      </c>
      <c r="N1" s="1"/>
    </row>
    <row r="2" spans="1:88" x14ac:dyDescent="0.35">
      <c r="B2" s="30" t="s">
        <v>57</v>
      </c>
    </row>
    <row r="3" spans="1:88" x14ac:dyDescent="0.35">
      <c r="B3" s="154" t="s">
        <v>58</v>
      </c>
    </row>
    <row r="4" spans="1:88" x14ac:dyDescent="0.35">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row>
    <row r="5" spans="1:88" x14ac:dyDescent="0.35">
      <c r="B5" s="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row>
    <row r="6" spans="1:88" x14ac:dyDescent="0.35">
      <c r="B6" s="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row>
    <row r="7" spans="1:88" x14ac:dyDescent="0.35">
      <c r="B7" s="2"/>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row>
    <row r="8" spans="1:88" x14ac:dyDescent="0.35">
      <c r="B8" s="2"/>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row>
    <row r="9" spans="1:88" x14ac:dyDescent="0.35">
      <c r="B9" s="44"/>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row>
    <row r="10" spans="1:88" x14ac:dyDescent="0.35">
      <c r="B10" s="2"/>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row>
    <row r="11" spans="1:88" x14ac:dyDescent="0.35">
      <c r="B11" s="2"/>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row>
    <row r="12" spans="1:88" x14ac:dyDescent="0.35">
      <c r="B12" s="2"/>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row>
    <row r="13" spans="1:88" x14ac:dyDescent="0.35">
      <c r="B13" s="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row>
    <row r="14" spans="1:88" x14ac:dyDescent="0.35">
      <c r="B14" s="2"/>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row>
    <row r="15" spans="1:88" x14ac:dyDescent="0.35">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row>
    <row r="16" spans="1:88" x14ac:dyDescent="0.35">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row>
    <row r="17" spans="2:88" x14ac:dyDescent="0.35">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row>
    <row r="18" spans="2:88" x14ac:dyDescent="0.35">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row>
    <row r="19" spans="2:88" x14ac:dyDescent="0.3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row>
    <row r="20" spans="2:88" x14ac:dyDescent="0.35">
      <c r="B20" s="43"/>
      <c r="C20" s="43"/>
      <c r="D20" s="43"/>
      <c r="E20" s="43"/>
      <c r="F20" s="43"/>
      <c r="G20" s="43"/>
      <c r="H20" s="43"/>
    </row>
  </sheetData>
  <hyperlinks>
    <hyperlink ref="A1" location="Index!A1" display="Index" xr:uid="{A892DEB1-E5E5-40F6-8679-031578874EC2}"/>
  </hyperlinks>
  <pageMargins left="0.7" right="0.7" top="0.75" bottom="0.75" header="0.3" footer="0.3"/>
  <pageSetup paperSize="9" orientation="landscape" r:id="rId1"/>
  <headerFooter>
    <oddFooter>&amp;C&amp;1#&amp;"Calibri"&amp;12&amp;K000000OFFICIAL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7F4F-F977-464F-9C9E-012A3F65B3B9}">
  <sheetPr>
    <pageSetUpPr fitToPage="1"/>
  </sheetPr>
  <dimension ref="A1:K15"/>
  <sheetViews>
    <sheetView showGridLines="0" zoomScaleNormal="100" zoomScaleSheetLayoutView="85" workbookViewId="0">
      <selection activeCell="D23" sqref="D23"/>
    </sheetView>
  </sheetViews>
  <sheetFormatPr defaultRowHeight="14.5" x14ac:dyDescent="0.35"/>
  <cols>
    <col min="2" max="2" width="6.81640625" customWidth="1"/>
    <col min="3" max="4" width="15.453125" customWidth="1"/>
  </cols>
  <sheetData>
    <row r="1" spans="1:11" ht="30" customHeight="1" x14ac:dyDescent="0.35">
      <c r="A1" s="1" t="s">
        <v>29</v>
      </c>
      <c r="B1" s="30"/>
      <c r="C1" s="30"/>
      <c r="D1" s="30"/>
      <c r="E1" s="30"/>
      <c r="F1" s="30"/>
      <c r="G1" s="30"/>
      <c r="H1" s="30"/>
      <c r="K1" s="146"/>
    </row>
    <row r="2" spans="1:11" ht="83.5" customHeight="1" x14ac:dyDescent="0.35">
      <c r="B2" s="162" t="s">
        <v>59</v>
      </c>
      <c r="C2" s="162"/>
      <c r="D2" s="162"/>
      <c r="E2" s="30"/>
      <c r="F2" s="30"/>
      <c r="G2" s="30"/>
      <c r="H2" s="30"/>
    </row>
    <row r="3" spans="1:11" ht="24" x14ac:dyDescent="0.35">
      <c r="B3" s="147" t="s">
        <v>31</v>
      </c>
      <c r="C3" s="148" t="s">
        <v>60</v>
      </c>
      <c r="D3" s="148" t="s">
        <v>61</v>
      </c>
    </row>
    <row r="4" spans="1:11" x14ac:dyDescent="0.35">
      <c r="B4" s="149">
        <v>2017</v>
      </c>
      <c r="C4" s="87">
        <v>2</v>
      </c>
      <c r="D4" s="87">
        <v>1</v>
      </c>
    </row>
    <row r="5" spans="1:11" x14ac:dyDescent="0.35">
      <c r="B5" s="149">
        <v>2018</v>
      </c>
      <c r="C5" s="87">
        <v>1</v>
      </c>
      <c r="D5" s="87">
        <v>0</v>
      </c>
    </row>
    <row r="6" spans="1:11" x14ac:dyDescent="0.35">
      <c r="B6" s="149">
        <v>2019</v>
      </c>
      <c r="C6" s="87">
        <v>1</v>
      </c>
      <c r="D6" s="87">
        <v>1</v>
      </c>
    </row>
    <row r="7" spans="1:11" x14ac:dyDescent="0.35">
      <c r="B7" s="150">
        <v>2020</v>
      </c>
      <c r="C7" s="151">
        <v>0</v>
      </c>
      <c r="D7" s="151">
        <v>1</v>
      </c>
    </row>
    <row r="8" spans="1:11" x14ac:dyDescent="0.35">
      <c r="B8" s="150">
        <v>2021</v>
      </c>
      <c r="C8" s="151">
        <v>1</v>
      </c>
      <c r="D8" s="151">
        <v>0</v>
      </c>
    </row>
    <row r="9" spans="1:11" x14ac:dyDescent="0.35">
      <c r="B9" s="150">
        <v>2022</v>
      </c>
      <c r="C9" s="151">
        <v>2</v>
      </c>
      <c r="D9" s="151">
        <v>0</v>
      </c>
    </row>
    <row r="10" spans="1:11" x14ac:dyDescent="0.35">
      <c r="B10" s="150">
        <v>2023</v>
      </c>
      <c r="C10" s="151">
        <v>2</v>
      </c>
      <c r="D10" s="151">
        <v>1</v>
      </c>
    </row>
    <row r="11" spans="1:11" x14ac:dyDescent="0.35">
      <c r="B11" s="150">
        <v>2024</v>
      </c>
      <c r="C11" s="151">
        <v>0</v>
      </c>
      <c r="D11" s="151">
        <v>0</v>
      </c>
    </row>
    <row r="12" spans="1:11" x14ac:dyDescent="0.35">
      <c r="B12" s="150">
        <v>2025</v>
      </c>
      <c r="C12" s="151">
        <v>1</v>
      </c>
      <c r="D12" s="151">
        <v>2</v>
      </c>
    </row>
    <row r="13" spans="1:11" x14ac:dyDescent="0.35">
      <c r="B13" s="152" t="s">
        <v>62</v>
      </c>
      <c r="C13" s="152">
        <f>SUM(C4:C12)</f>
        <v>10</v>
      </c>
      <c r="D13" s="152">
        <f>SUM(D4:D12)</f>
        <v>6</v>
      </c>
    </row>
    <row r="14" spans="1:11" x14ac:dyDescent="0.35">
      <c r="B14" s="110" t="s">
        <v>63</v>
      </c>
      <c r="C14" s="153"/>
      <c r="D14" s="153"/>
    </row>
    <row r="15" spans="1:11" x14ac:dyDescent="0.35">
      <c r="B15" s="22" t="s">
        <v>64</v>
      </c>
    </row>
  </sheetData>
  <mergeCells count="1">
    <mergeCell ref="B2:D2"/>
  </mergeCells>
  <hyperlinks>
    <hyperlink ref="A1" location="Index!A1" display="Index" xr:uid="{296E5757-0044-4997-86DA-5C64BF75AFAB}"/>
  </hyperlinks>
  <pageMargins left="0.7" right="0.7" top="0.75" bottom="0.75" header="0.3" footer="0.3"/>
  <pageSetup paperSize="9" orientation="landscape" r:id="rId1"/>
  <headerFooter>
    <oddFooter>&amp;C&amp;1#&amp;"Calibri"&amp;12&amp;K000000OFFICIAL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D0AE-2083-48EB-A593-C15D1DE88021}">
  <sheetPr>
    <pageSetUpPr fitToPage="1"/>
  </sheetPr>
  <dimension ref="A1:G16"/>
  <sheetViews>
    <sheetView showGridLines="0" zoomScaleNormal="100" zoomScaleSheetLayoutView="85" workbookViewId="0"/>
  </sheetViews>
  <sheetFormatPr defaultRowHeight="14.5" x14ac:dyDescent="0.35"/>
  <cols>
    <col min="2" max="2" width="14.453125" customWidth="1"/>
    <col min="3" max="4" width="21" customWidth="1"/>
    <col min="5" max="5" width="25" customWidth="1"/>
    <col min="6" max="6" width="21" customWidth="1"/>
    <col min="7" max="9" width="17.1796875" customWidth="1"/>
    <col min="10" max="10" width="13.7265625" customWidth="1"/>
    <col min="11" max="11" width="13.26953125" customWidth="1"/>
  </cols>
  <sheetData>
    <row r="1" spans="1:7" x14ac:dyDescent="0.35">
      <c r="A1" s="1" t="s">
        <v>29</v>
      </c>
      <c r="B1" s="159" t="s">
        <v>65</v>
      </c>
      <c r="C1" s="159"/>
      <c r="D1" s="159"/>
      <c r="E1" s="159"/>
      <c r="F1" s="159"/>
      <c r="G1" s="159"/>
    </row>
    <row r="2" spans="1:7" x14ac:dyDescent="0.35">
      <c r="B2" s="29" t="s">
        <v>66</v>
      </c>
    </row>
    <row r="3" spans="1:7" ht="58" customHeight="1" x14ac:dyDescent="0.35">
      <c r="B3" s="133"/>
      <c r="C3" s="76" t="s">
        <v>67</v>
      </c>
      <c r="D3" s="76" t="s">
        <v>68</v>
      </c>
      <c r="E3" s="76" t="s">
        <v>69</v>
      </c>
      <c r="F3" s="76" t="s">
        <v>70</v>
      </c>
      <c r="G3" s="76" t="s">
        <v>62</v>
      </c>
    </row>
    <row r="4" spans="1:7" x14ac:dyDescent="0.35">
      <c r="B4" s="71" t="s">
        <v>71</v>
      </c>
      <c r="C4" s="72">
        <v>5</v>
      </c>
      <c r="D4" s="72">
        <v>1</v>
      </c>
      <c r="E4" s="72">
        <v>1</v>
      </c>
      <c r="F4" s="72">
        <v>1</v>
      </c>
      <c r="G4" s="73">
        <v>8</v>
      </c>
    </row>
    <row r="5" spans="1:7" x14ac:dyDescent="0.35">
      <c r="B5" s="71" t="s">
        <v>44</v>
      </c>
      <c r="C5" s="72">
        <v>0</v>
      </c>
      <c r="D5" s="72">
        <v>1</v>
      </c>
      <c r="E5" s="72">
        <v>0</v>
      </c>
      <c r="F5" s="72">
        <v>0</v>
      </c>
      <c r="G5" s="73">
        <v>1</v>
      </c>
    </row>
    <row r="6" spans="1:7" x14ac:dyDescent="0.35">
      <c r="B6" s="71" t="s">
        <v>45</v>
      </c>
      <c r="C6" s="72">
        <v>2</v>
      </c>
      <c r="D6" s="72">
        <v>1</v>
      </c>
      <c r="E6" s="72">
        <v>0</v>
      </c>
      <c r="F6" s="72">
        <v>0</v>
      </c>
      <c r="G6" s="73">
        <v>3</v>
      </c>
    </row>
    <row r="7" spans="1:7" x14ac:dyDescent="0.35">
      <c r="B7" s="71" t="s">
        <v>46</v>
      </c>
      <c r="C7" s="72">
        <v>2</v>
      </c>
      <c r="D7" s="72">
        <v>1</v>
      </c>
      <c r="E7" s="72">
        <v>0</v>
      </c>
      <c r="F7" s="72">
        <v>0</v>
      </c>
      <c r="G7" s="73">
        <v>3</v>
      </c>
    </row>
    <row r="8" spans="1:7" x14ac:dyDescent="0.35">
      <c r="B8" s="71" t="s">
        <v>47</v>
      </c>
      <c r="C8" s="72">
        <v>0</v>
      </c>
      <c r="D8" s="72">
        <v>0</v>
      </c>
      <c r="E8" s="72">
        <v>0</v>
      </c>
      <c r="F8" s="72">
        <v>0</v>
      </c>
      <c r="G8" s="73">
        <v>0</v>
      </c>
    </row>
    <row r="9" spans="1:7" ht="23" customHeight="1" x14ac:dyDescent="0.35">
      <c r="B9" s="76" t="s">
        <v>72</v>
      </c>
      <c r="C9" s="96">
        <f>SUM(C4:C8)</f>
        <v>9</v>
      </c>
      <c r="D9" s="96">
        <f t="shared" ref="D9:F9" si="0">SUM(D4:D8)</f>
        <v>4</v>
      </c>
      <c r="E9" s="96">
        <f t="shared" si="0"/>
        <v>1</v>
      </c>
      <c r="F9" s="96">
        <f t="shared" si="0"/>
        <v>1</v>
      </c>
      <c r="G9" s="9"/>
    </row>
    <row r="10" spans="1:7" x14ac:dyDescent="0.35">
      <c r="B10" s="14" t="s">
        <v>73</v>
      </c>
    </row>
    <row r="11" spans="1:7" x14ac:dyDescent="0.35">
      <c r="B11" s="14" t="s">
        <v>74</v>
      </c>
    </row>
    <row r="12" spans="1:7" x14ac:dyDescent="0.35">
      <c r="B12" s="15" t="s">
        <v>75</v>
      </c>
    </row>
    <row r="13" spans="1:7" x14ac:dyDescent="0.35">
      <c r="B13" s="15" t="s">
        <v>76</v>
      </c>
    </row>
    <row r="14" spans="1:7" x14ac:dyDescent="0.35">
      <c r="B14" s="15" t="s">
        <v>77</v>
      </c>
    </row>
    <row r="15" spans="1:7" x14ac:dyDescent="0.35">
      <c r="B15" s="15" t="s">
        <v>78</v>
      </c>
    </row>
    <row r="16" spans="1:7" x14ac:dyDescent="0.35">
      <c r="B16" s="15" t="s">
        <v>79</v>
      </c>
    </row>
  </sheetData>
  <mergeCells count="1">
    <mergeCell ref="B1:G1"/>
  </mergeCells>
  <hyperlinks>
    <hyperlink ref="A1" location="Index!A1" display="Index" xr:uid="{2E8E18C3-B182-496B-B00B-95AAF02D5237}"/>
  </hyperlinks>
  <pageMargins left="0.7" right="0.7" top="0.75" bottom="0.75" header="0.3" footer="0.3"/>
  <pageSetup paperSize="9" scale="56" orientation="landscape" r:id="rId1"/>
  <headerFooter>
    <oddFooter>&amp;C&amp;1#&amp;"Calibri"&amp;12&amp;K000000OFFICIAL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DB8D-11EE-4873-BC90-2EDADFBEE30C}">
  <dimension ref="A1:H22"/>
  <sheetViews>
    <sheetView showGridLines="0" zoomScaleNormal="100" zoomScaleSheetLayoutView="100" workbookViewId="0">
      <selection activeCell="F34" sqref="F34"/>
    </sheetView>
  </sheetViews>
  <sheetFormatPr defaultRowHeight="14.5" x14ac:dyDescent="0.35"/>
  <cols>
    <col min="2" max="2" width="24.7265625" customWidth="1"/>
    <col min="3" max="3" width="17.1796875" customWidth="1"/>
    <col min="4" max="4" width="17.81640625" customWidth="1"/>
    <col min="5" max="5" width="17.453125" customWidth="1"/>
    <col min="6" max="6" width="17.1796875" customWidth="1"/>
    <col min="7" max="7" width="14" bestFit="1" customWidth="1"/>
    <col min="8" max="8" width="17.1796875" customWidth="1"/>
    <col min="9" max="9" width="8" customWidth="1"/>
  </cols>
  <sheetData>
    <row r="1" spans="1:8" x14ac:dyDescent="0.35">
      <c r="A1" s="1" t="s">
        <v>29</v>
      </c>
      <c r="H1" s="1"/>
    </row>
    <row r="2" spans="1:8" x14ac:dyDescent="0.35">
      <c r="B2" s="29" t="s">
        <v>168</v>
      </c>
      <c r="C2" s="3"/>
      <c r="D2" s="3"/>
      <c r="E2" s="3"/>
      <c r="F2" s="3"/>
    </row>
    <row r="3" spans="1:8" ht="46" x14ac:dyDescent="0.35">
      <c r="B3" s="137" t="s">
        <v>80</v>
      </c>
      <c r="C3" s="21" t="s">
        <v>81</v>
      </c>
      <c r="D3" s="21" t="s">
        <v>82</v>
      </c>
      <c r="E3" s="21" t="s">
        <v>83</v>
      </c>
      <c r="F3" s="21" t="s">
        <v>84</v>
      </c>
      <c r="G3" s="21" t="s">
        <v>85</v>
      </c>
      <c r="H3" s="33" t="s">
        <v>86</v>
      </c>
    </row>
    <row r="4" spans="1:8" x14ac:dyDescent="0.35">
      <c r="B4" s="18" t="s">
        <v>87</v>
      </c>
      <c r="C4" s="81">
        <v>47070</v>
      </c>
      <c r="D4" s="19">
        <f>C4/100</f>
        <v>470.7</v>
      </c>
      <c r="E4" s="19">
        <v>10</v>
      </c>
      <c r="F4" s="19" t="s">
        <v>88</v>
      </c>
      <c r="G4" s="20">
        <v>43344</v>
      </c>
      <c r="H4" s="59" t="s">
        <v>89</v>
      </c>
    </row>
    <row r="5" spans="1:8" x14ac:dyDescent="0.35">
      <c r="B5" s="18" t="s">
        <v>90</v>
      </c>
      <c r="C5" s="81">
        <v>47000</v>
      </c>
      <c r="D5" s="82">
        <f>C5/100</f>
        <v>470</v>
      </c>
      <c r="E5" s="19">
        <v>6</v>
      </c>
      <c r="F5" s="19" t="s">
        <v>91</v>
      </c>
      <c r="G5" s="20">
        <v>43374</v>
      </c>
      <c r="H5" s="60" t="s">
        <v>92</v>
      </c>
    </row>
    <row r="6" spans="1:8" x14ac:dyDescent="0.35">
      <c r="B6" s="16" t="s">
        <v>93</v>
      </c>
      <c r="C6" s="83">
        <v>28505</v>
      </c>
      <c r="D6" s="84">
        <v>285.05</v>
      </c>
      <c r="E6" s="41">
        <v>1</v>
      </c>
      <c r="F6" s="41" t="s">
        <v>94</v>
      </c>
      <c r="G6" s="42">
        <v>43925</v>
      </c>
      <c r="H6" s="61" t="s">
        <v>95</v>
      </c>
    </row>
    <row r="7" spans="1:8" x14ac:dyDescent="0.35">
      <c r="B7" s="17" t="s">
        <v>96</v>
      </c>
      <c r="C7" s="13"/>
      <c r="D7" s="13"/>
      <c r="E7" s="13"/>
      <c r="F7" s="13"/>
      <c r="G7" s="13"/>
    </row>
    <row r="8" spans="1:8" x14ac:dyDescent="0.35">
      <c r="C8" s="66"/>
      <c r="F8" s="145"/>
    </row>
    <row r="12" spans="1:8" ht="36.5" x14ac:dyDescent="0.35">
      <c r="B12" s="62" t="s">
        <v>80</v>
      </c>
      <c r="C12" s="63" t="s">
        <v>97</v>
      </c>
      <c r="D12" s="63" t="s">
        <v>81</v>
      </c>
      <c r="E12" s="63" t="s">
        <v>82</v>
      </c>
      <c r="F12" s="63" t="s">
        <v>98</v>
      </c>
      <c r="G12" s="33" t="s">
        <v>86</v>
      </c>
    </row>
    <row r="13" spans="1:8" x14ac:dyDescent="0.35">
      <c r="B13" s="64" t="s">
        <v>87</v>
      </c>
      <c r="C13" s="65" t="s">
        <v>99</v>
      </c>
      <c r="D13" s="103">
        <v>28900</v>
      </c>
      <c r="E13" s="104">
        <v>289</v>
      </c>
      <c r="F13" s="65">
        <v>7</v>
      </c>
      <c r="G13" s="65" t="s">
        <v>89</v>
      </c>
    </row>
    <row r="14" spans="1:8" x14ac:dyDescent="0.35">
      <c r="B14" s="4"/>
      <c r="C14" s="4" t="s">
        <v>100</v>
      </c>
      <c r="D14" s="68">
        <v>370</v>
      </c>
      <c r="E14" s="105">
        <v>3.7</v>
      </c>
      <c r="F14" s="4">
        <v>1</v>
      </c>
      <c r="G14" s="4" t="s">
        <v>89</v>
      </c>
    </row>
    <row r="15" spans="1:8" x14ac:dyDescent="0.35">
      <c r="B15" s="4"/>
      <c r="C15" s="4" t="s">
        <v>101</v>
      </c>
      <c r="D15" s="68">
        <v>17800</v>
      </c>
      <c r="E15" s="105">
        <v>178</v>
      </c>
      <c r="F15" s="4">
        <v>4</v>
      </c>
      <c r="G15" s="4" t="s">
        <v>89</v>
      </c>
    </row>
    <row r="16" spans="1:8" x14ac:dyDescent="0.35">
      <c r="B16" s="18" t="s">
        <v>90</v>
      </c>
      <c r="C16" s="4" t="s">
        <v>102</v>
      </c>
      <c r="D16" s="68">
        <v>2000</v>
      </c>
      <c r="E16" s="105">
        <v>20</v>
      </c>
      <c r="F16" s="4">
        <v>1</v>
      </c>
      <c r="G16" s="4" t="s">
        <v>92</v>
      </c>
    </row>
    <row r="17" spans="2:8" x14ac:dyDescent="0.35">
      <c r="B17" s="4"/>
      <c r="C17" s="4" t="s">
        <v>103</v>
      </c>
      <c r="D17" s="68">
        <v>17500</v>
      </c>
      <c r="E17" s="105">
        <v>175</v>
      </c>
      <c r="F17" s="4">
        <v>1</v>
      </c>
      <c r="G17" s="4" t="s">
        <v>92</v>
      </c>
    </row>
    <row r="18" spans="2:8" x14ac:dyDescent="0.35">
      <c r="B18" s="4"/>
      <c r="C18" s="4" t="s">
        <v>104</v>
      </c>
      <c r="D18" s="68">
        <v>3100</v>
      </c>
      <c r="E18" s="105">
        <v>31</v>
      </c>
      <c r="F18" s="4">
        <v>1</v>
      </c>
      <c r="G18" s="4" t="s">
        <v>92</v>
      </c>
      <c r="H18" s="144"/>
    </row>
    <row r="19" spans="2:8" x14ac:dyDescent="0.35">
      <c r="B19" s="4"/>
      <c r="C19" s="4" t="s">
        <v>105</v>
      </c>
      <c r="D19" s="68">
        <v>11900</v>
      </c>
      <c r="E19" s="105">
        <v>119</v>
      </c>
      <c r="F19" s="4">
        <v>2</v>
      </c>
      <c r="G19" s="4" t="s">
        <v>92</v>
      </c>
    </row>
    <row r="20" spans="2:8" x14ac:dyDescent="0.35">
      <c r="B20" s="4"/>
      <c r="C20" s="4" t="s">
        <v>106</v>
      </c>
      <c r="D20" s="68">
        <v>9600</v>
      </c>
      <c r="E20" s="105">
        <v>96</v>
      </c>
      <c r="F20" s="4">
        <v>1</v>
      </c>
      <c r="G20" s="4" t="s">
        <v>92</v>
      </c>
    </row>
    <row r="21" spans="2:8" x14ac:dyDescent="0.35">
      <c r="B21" s="4"/>
      <c r="C21" s="4" t="s">
        <v>107</v>
      </c>
      <c r="D21" s="68">
        <v>2900</v>
      </c>
      <c r="E21" s="105">
        <v>29</v>
      </c>
      <c r="F21" s="4">
        <v>1</v>
      </c>
      <c r="G21" s="4" t="s">
        <v>92</v>
      </c>
    </row>
    <row r="22" spans="2:8" x14ac:dyDescent="0.35">
      <c r="B22" s="16" t="s">
        <v>93</v>
      </c>
      <c r="C22" s="6" t="s">
        <v>108</v>
      </c>
      <c r="D22" s="106">
        <v>28505</v>
      </c>
      <c r="E22" s="107">
        <v>285.10000000000002</v>
      </c>
      <c r="F22" s="6">
        <v>1</v>
      </c>
      <c r="G22" s="6" t="s">
        <v>95</v>
      </c>
    </row>
  </sheetData>
  <hyperlinks>
    <hyperlink ref="A1" location="Index!A1" display="Index" xr:uid="{FBE10BA3-8672-4A84-B5E9-4D59C98EAEB1}"/>
  </hyperlinks>
  <pageMargins left="0.7" right="0.7" top="0.75" bottom="0.75" header="0.3" footer="0.3"/>
  <pageSetup paperSize="9" scale="92" orientation="landscape" r:id="rId1"/>
  <headerFooter>
    <oddFooter>&amp;C&amp;1#&amp;"Calibri"&amp;12&amp;K000000OFFICIAL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4FF0-6C0B-4630-8457-8EFD7A7A742C}">
  <dimension ref="A1:D30"/>
  <sheetViews>
    <sheetView showGridLines="0" zoomScaleNormal="100" zoomScaleSheetLayoutView="110" workbookViewId="0">
      <selection activeCell="D42" sqref="D42"/>
    </sheetView>
  </sheetViews>
  <sheetFormatPr defaultRowHeight="14.5" x14ac:dyDescent="0.35"/>
  <cols>
    <col min="2" max="2" width="19.26953125" customWidth="1"/>
    <col min="3" max="3" width="29.453125" customWidth="1"/>
    <col min="4" max="4" width="22.453125" bestFit="1" customWidth="1"/>
  </cols>
  <sheetData>
    <row r="1" spans="1:4" x14ac:dyDescent="0.35">
      <c r="A1" s="1" t="s">
        <v>29</v>
      </c>
    </row>
    <row r="2" spans="1:4" x14ac:dyDescent="0.35">
      <c r="B2" s="91" t="s">
        <v>109</v>
      </c>
      <c r="C2" s="4"/>
      <c r="D2" s="4"/>
    </row>
    <row r="3" spans="1:4" ht="23" x14ac:dyDescent="0.35">
      <c r="B3" s="92" t="s">
        <v>110</v>
      </c>
      <c r="C3" s="92" t="s">
        <v>111</v>
      </c>
      <c r="D3" s="4"/>
    </row>
    <row r="4" spans="1:4" x14ac:dyDescent="0.35">
      <c r="B4" s="138" t="s">
        <v>112</v>
      </c>
      <c r="C4" s="88">
        <v>6</v>
      </c>
      <c r="D4" s="4"/>
    </row>
    <row r="5" spans="1:4" x14ac:dyDescent="0.35">
      <c r="B5" s="109" t="s">
        <v>128</v>
      </c>
      <c r="C5" s="88">
        <v>4</v>
      </c>
      <c r="D5" s="109"/>
    </row>
    <row r="6" spans="1:4" x14ac:dyDescent="0.35">
      <c r="B6" s="109" t="s">
        <v>129</v>
      </c>
      <c r="C6" s="89">
        <v>10</v>
      </c>
      <c r="D6" s="109"/>
    </row>
    <row r="7" spans="1:4" x14ac:dyDescent="0.35">
      <c r="B7" s="109" t="s">
        <v>130</v>
      </c>
      <c r="C7" s="89">
        <v>15</v>
      </c>
      <c r="D7" s="109"/>
    </row>
    <row r="8" spans="1:4" x14ac:dyDescent="0.35">
      <c r="B8" s="109" t="s">
        <v>131</v>
      </c>
      <c r="C8" s="89">
        <v>13</v>
      </c>
      <c r="D8" s="109"/>
    </row>
    <row r="9" spans="1:4" x14ac:dyDescent="0.35">
      <c r="B9" s="109" t="s">
        <v>132</v>
      </c>
      <c r="C9" s="89">
        <v>20</v>
      </c>
      <c r="D9" s="109"/>
    </row>
    <row r="10" spans="1:4" x14ac:dyDescent="0.35">
      <c r="B10" s="109" t="s">
        <v>113</v>
      </c>
      <c r="C10" s="89">
        <v>29</v>
      </c>
      <c r="D10" s="109"/>
    </row>
    <row r="11" spans="1:4" x14ac:dyDescent="0.35">
      <c r="B11" s="109" t="s">
        <v>169</v>
      </c>
      <c r="C11" s="89">
        <v>26</v>
      </c>
      <c r="D11" s="109"/>
    </row>
    <row r="12" spans="1:4" ht="18" customHeight="1" x14ac:dyDescent="0.35">
      <c r="B12" s="108" t="s">
        <v>170</v>
      </c>
      <c r="C12" s="65"/>
      <c r="D12" s="4"/>
    </row>
    <row r="13" spans="1:4" ht="18" customHeight="1" x14ac:dyDescent="0.35">
      <c r="B13" s="94" t="s">
        <v>167</v>
      </c>
      <c r="C13" s="4"/>
      <c r="D13" s="4"/>
    </row>
    <row r="14" spans="1:4" ht="18" customHeight="1" x14ac:dyDescent="0.35">
      <c r="B14" s="95" t="s">
        <v>114</v>
      </c>
      <c r="C14" s="4"/>
      <c r="D14" s="4"/>
    </row>
    <row r="15" spans="1:4" ht="18" customHeight="1" x14ac:dyDescent="0.35">
      <c r="B15" s="95"/>
      <c r="C15" s="4"/>
      <c r="D15" s="4"/>
    </row>
    <row r="16" spans="1:4" x14ac:dyDescent="0.35">
      <c r="B16" s="91" t="s">
        <v>115</v>
      </c>
      <c r="C16" s="4"/>
      <c r="D16" s="4"/>
    </row>
    <row r="17" spans="2:4" x14ac:dyDescent="0.35">
      <c r="B17" s="96" t="s">
        <v>116</v>
      </c>
      <c r="C17" s="96" t="s">
        <v>117</v>
      </c>
      <c r="D17" s="96" t="s">
        <v>171</v>
      </c>
    </row>
    <row r="18" spans="2:4" ht="24" x14ac:dyDescent="0.35">
      <c r="B18" s="4" t="s">
        <v>120</v>
      </c>
      <c r="C18" s="87" t="s">
        <v>172</v>
      </c>
      <c r="D18" s="4">
        <v>4</v>
      </c>
    </row>
    <row r="19" spans="2:4" x14ac:dyDescent="0.35">
      <c r="B19" s="87" t="s">
        <v>173</v>
      </c>
      <c r="C19" s="87" t="s">
        <v>174</v>
      </c>
      <c r="D19" s="4">
        <v>4</v>
      </c>
    </row>
    <row r="20" spans="2:4" ht="24" x14ac:dyDescent="0.35">
      <c r="B20" s="4" t="s">
        <v>119</v>
      </c>
      <c r="C20" s="87" t="s">
        <v>175</v>
      </c>
      <c r="D20" s="4">
        <v>3</v>
      </c>
    </row>
    <row r="21" spans="2:4" ht="24" x14ac:dyDescent="0.35">
      <c r="B21" s="4" t="s">
        <v>176</v>
      </c>
      <c r="C21" s="87" t="s">
        <v>177</v>
      </c>
      <c r="D21" s="4">
        <v>1</v>
      </c>
    </row>
    <row r="22" spans="2:4" ht="24" x14ac:dyDescent="0.35">
      <c r="B22" s="4" t="s">
        <v>88</v>
      </c>
      <c r="C22" s="87" t="s">
        <v>118</v>
      </c>
      <c r="D22" s="4">
        <v>2</v>
      </c>
    </row>
    <row r="23" spans="2:4" ht="24" x14ac:dyDescent="0.35">
      <c r="B23" s="4" t="s">
        <v>178</v>
      </c>
      <c r="C23" s="87" t="s">
        <v>179</v>
      </c>
      <c r="D23" s="4">
        <v>1</v>
      </c>
    </row>
    <row r="24" spans="2:4" ht="24" x14ac:dyDescent="0.35">
      <c r="B24" s="87" t="s">
        <v>180</v>
      </c>
      <c r="C24" s="87" t="s">
        <v>181</v>
      </c>
      <c r="D24" s="4">
        <v>4</v>
      </c>
    </row>
    <row r="25" spans="2:4" ht="24" x14ac:dyDescent="0.35">
      <c r="B25" s="87" t="s">
        <v>173</v>
      </c>
      <c r="C25" s="87" t="s">
        <v>121</v>
      </c>
      <c r="D25" s="4">
        <v>5</v>
      </c>
    </row>
    <row r="26" spans="2:4" ht="24" x14ac:dyDescent="0.35">
      <c r="B26" s="4" t="s">
        <v>182</v>
      </c>
      <c r="C26" s="87" t="s">
        <v>183</v>
      </c>
      <c r="D26" s="4">
        <v>2</v>
      </c>
    </row>
    <row r="27" spans="2:4" ht="15" thickBot="1" x14ac:dyDescent="0.4">
      <c r="B27" s="90" t="s">
        <v>62</v>
      </c>
      <c r="C27" s="97"/>
      <c r="D27" s="90">
        <v>26</v>
      </c>
    </row>
    <row r="28" spans="2:4" ht="15" thickTop="1" x14ac:dyDescent="0.35">
      <c r="B28" s="93" t="s">
        <v>184</v>
      </c>
      <c r="C28" s="4"/>
      <c r="D28" s="4"/>
    </row>
    <row r="29" spans="2:4" x14ac:dyDescent="0.35">
      <c r="B29" s="94" t="s">
        <v>167</v>
      </c>
      <c r="C29" s="4"/>
      <c r="D29" s="4"/>
    </row>
    <row r="30" spans="2:4" x14ac:dyDescent="0.35">
      <c r="B30" s="95"/>
      <c r="C30" s="4"/>
      <c r="D30" s="4"/>
    </row>
  </sheetData>
  <phoneticPr fontId="38" type="noConversion"/>
  <hyperlinks>
    <hyperlink ref="A1" location="Index!A1" display="Index" xr:uid="{00D2ECDD-99EB-49E6-A2A3-A34C22354F0E}"/>
  </hyperlinks>
  <pageMargins left="0.7" right="0.7" top="0.75" bottom="0.75" header="0.3" footer="0.3"/>
  <pageSetup paperSize="9" scale="87" orientation="landscape" r:id="rId1"/>
  <headerFooter>
    <oddFooter>&amp;C&amp;1#&amp;"Calibri"&amp;12&amp;K000000OFFICIAL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4722-9DA6-44DD-9692-44FE18D1DFB8}">
  <dimension ref="A1:I25"/>
  <sheetViews>
    <sheetView showGridLines="0" zoomScaleNormal="100" zoomScaleSheetLayoutView="70" workbookViewId="0">
      <selection activeCell="E15" sqref="E15"/>
    </sheetView>
  </sheetViews>
  <sheetFormatPr defaultRowHeight="14.5" x14ac:dyDescent="0.35"/>
  <cols>
    <col min="2" max="2" width="14.81640625" customWidth="1"/>
    <col min="3" max="3" width="8.7265625" bestFit="1" customWidth="1"/>
    <col min="4" max="4" width="10.453125" bestFit="1" customWidth="1"/>
    <col min="5" max="5" width="17.453125" bestFit="1" customWidth="1"/>
    <col min="6" max="6" width="9.453125" bestFit="1" customWidth="1"/>
    <col min="7" max="7" width="10.453125" bestFit="1" customWidth="1"/>
    <col min="8" max="8" width="9" bestFit="1" customWidth="1"/>
    <col min="9" max="9" width="10.54296875" bestFit="1" customWidth="1"/>
  </cols>
  <sheetData>
    <row r="1" spans="1:9" ht="16.5" customHeight="1" x14ac:dyDescent="0.35">
      <c r="A1" s="1" t="s">
        <v>29</v>
      </c>
      <c r="H1" s="53"/>
      <c r="I1" s="53"/>
    </row>
    <row r="2" spans="1:9" ht="39" customHeight="1" x14ac:dyDescent="0.35">
      <c r="A2" s="1"/>
      <c r="B2" s="30" t="s">
        <v>122</v>
      </c>
      <c r="C2" s="13"/>
      <c r="D2" s="13"/>
      <c r="E2" s="53"/>
      <c r="F2" s="53"/>
      <c r="G2" s="53"/>
      <c r="H2" s="53"/>
      <c r="I2" s="53"/>
    </row>
    <row r="3" spans="1:9" x14ac:dyDescent="0.35">
      <c r="B3" s="139"/>
      <c r="C3" s="48" t="s">
        <v>123</v>
      </c>
      <c r="D3" s="48" t="s">
        <v>124</v>
      </c>
      <c r="E3" s="48" t="s">
        <v>125</v>
      </c>
      <c r="F3" s="48" t="s">
        <v>126</v>
      </c>
      <c r="G3" s="48" t="s">
        <v>127</v>
      </c>
      <c r="H3" s="53"/>
      <c r="I3" s="53"/>
    </row>
    <row r="4" spans="1:9" x14ac:dyDescent="0.35">
      <c r="B4" s="109" t="s">
        <v>128</v>
      </c>
      <c r="C4" s="4">
        <v>27</v>
      </c>
      <c r="D4" s="4">
        <v>38</v>
      </c>
      <c r="E4" s="4">
        <v>65</v>
      </c>
      <c r="F4" s="4">
        <v>1</v>
      </c>
      <c r="G4" s="4">
        <v>66</v>
      </c>
      <c r="H4" s="53"/>
      <c r="I4" s="53"/>
    </row>
    <row r="5" spans="1:9" x14ac:dyDescent="0.35">
      <c r="B5" s="109" t="s">
        <v>129</v>
      </c>
      <c r="C5" s="13">
        <v>46</v>
      </c>
      <c r="D5" s="13">
        <v>44</v>
      </c>
      <c r="E5" s="13">
        <v>90</v>
      </c>
      <c r="F5" s="13">
        <v>18</v>
      </c>
      <c r="G5" s="13">
        <v>108</v>
      </c>
      <c r="H5" s="53"/>
      <c r="I5" s="53"/>
    </row>
    <row r="6" spans="1:9" x14ac:dyDescent="0.35">
      <c r="B6" s="109" t="s">
        <v>130</v>
      </c>
      <c r="C6" s="13">
        <v>96</v>
      </c>
      <c r="D6" s="13">
        <v>50</v>
      </c>
      <c r="E6" s="13">
        <v>146</v>
      </c>
      <c r="F6" s="13">
        <v>45</v>
      </c>
      <c r="G6" s="13">
        <v>191</v>
      </c>
      <c r="H6" s="53"/>
      <c r="I6" s="53"/>
    </row>
    <row r="7" spans="1:9" x14ac:dyDescent="0.35">
      <c r="B7" s="109" t="s">
        <v>131</v>
      </c>
      <c r="C7" s="13">
        <v>129</v>
      </c>
      <c r="D7" s="13">
        <v>49</v>
      </c>
      <c r="E7" s="13">
        <v>178</v>
      </c>
      <c r="F7" s="13">
        <v>58</v>
      </c>
      <c r="G7" s="13">
        <v>236</v>
      </c>
      <c r="H7" s="53"/>
      <c r="I7" s="53"/>
    </row>
    <row r="8" spans="1:9" ht="15" customHeight="1" x14ac:dyDescent="0.35">
      <c r="B8" s="109" t="s">
        <v>132</v>
      </c>
      <c r="C8" s="43">
        <v>78</v>
      </c>
      <c r="D8" s="43">
        <v>85</v>
      </c>
      <c r="E8" s="43">
        <v>163</v>
      </c>
      <c r="F8" s="43">
        <v>94</v>
      </c>
      <c r="G8" s="43">
        <v>257</v>
      </c>
      <c r="H8" s="53"/>
      <c r="I8" s="53"/>
    </row>
    <row r="9" spans="1:9" ht="15" customHeight="1" x14ac:dyDescent="0.35">
      <c r="B9" s="109" t="s">
        <v>113</v>
      </c>
      <c r="C9" s="43">
        <v>93</v>
      </c>
      <c r="D9" s="43">
        <v>32</v>
      </c>
      <c r="E9" s="43">
        <v>125</v>
      </c>
      <c r="F9" s="43">
        <v>56</v>
      </c>
      <c r="G9" s="43">
        <v>181</v>
      </c>
      <c r="H9" s="53"/>
      <c r="I9" s="53"/>
    </row>
    <row r="10" spans="1:9" x14ac:dyDescent="0.35">
      <c r="B10" s="109" t="s">
        <v>169</v>
      </c>
      <c r="C10" s="43">
        <v>88</v>
      </c>
      <c r="D10" s="43">
        <v>89</v>
      </c>
      <c r="E10" s="43">
        <v>177</v>
      </c>
      <c r="F10" s="43">
        <v>44</v>
      </c>
      <c r="G10" s="43">
        <v>221</v>
      </c>
      <c r="H10" s="53"/>
      <c r="I10" s="53"/>
    </row>
    <row r="11" spans="1:9" x14ac:dyDescent="0.35">
      <c r="B11" s="110" t="s">
        <v>133</v>
      </c>
      <c r="C11" s="140"/>
      <c r="D11" s="140"/>
      <c r="E11" s="140"/>
      <c r="F11" s="140"/>
      <c r="G11" s="140"/>
      <c r="H11" s="53"/>
      <c r="I11" s="53"/>
    </row>
    <row r="12" spans="1:9" x14ac:dyDescent="0.35">
      <c r="B12" s="14" t="s">
        <v>134</v>
      </c>
      <c r="C12" s="53"/>
      <c r="D12" s="53"/>
      <c r="E12" s="53"/>
      <c r="F12" s="53"/>
      <c r="G12" s="53"/>
      <c r="H12" s="53"/>
      <c r="I12" s="53"/>
    </row>
    <row r="13" spans="1:9" ht="56.15" customHeight="1" x14ac:dyDescent="0.35">
      <c r="B13" s="53"/>
      <c r="C13" s="53"/>
      <c r="D13" s="53"/>
      <c r="E13" s="53"/>
      <c r="F13" s="53"/>
      <c r="G13" s="53"/>
      <c r="H13" s="53"/>
      <c r="I13" s="53"/>
    </row>
    <row r="14" spans="1:9" x14ac:dyDescent="0.35">
      <c r="B14" s="30" t="s">
        <v>135</v>
      </c>
      <c r="C14" s="53"/>
      <c r="D14" s="53"/>
      <c r="E14" s="53"/>
      <c r="F14" s="53"/>
      <c r="G14" s="53"/>
      <c r="H14" s="53"/>
      <c r="I14" s="53"/>
    </row>
    <row r="15" spans="1:9" ht="24" x14ac:dyDescent="0.35">
      <c r="B15" s="139"/>
      <c r="C15" s="48" t="s">
        <v>136</v>
      </c>
      <c r="D15" s="48" t="s">
        <v>137</v>
      </c>
      <c r="E15" s="48" t="s">
        <v>138</v>
      </c>
      <c r="F15" s="48" t="s">
        <v>139</v>
      </c>
      <c r="G15" s="48" t="s">
        <v>140</v>
      </c>
      <c r="H15" s="53"/>
      <c r="I15" s="53"/>
    </row>
    <row r="16" spans="1:9" x14ac:dyDescent="0.35">
      <c r="B16" s="109" t="s">
        <v>128</v>
      </c>
      <c r="C16" s="74">
        <v>0.40909090909090912</v>
      </c>
      <c r="D16" s="74">
        <v>0.5757575757575758</v>
      </c>
      <c r="E16" s="74">
        <v>0.98484848484848486</v>
      </c>
      <c r="F16" s="74">
        <v>1.5151515151515152E-2</v>
      </c>
      <c r="G16" s="74">
        <v>1</v>
      </c>
      <c r="H16" s="53"/>
      <c r="I16" s="53"/>
    </row>
    <row r="17" spans="2:9" x14ac:dyDescent="0.35">
      <c r="B17" s="109" t="s">
        <v>129</v>
      </c>
      <c r="C17" s="49">
        <v>0.42592592592592593</v>
      </c>
      <c r="D17" s="49">
        <v>0.40740740740740738</v>
      </c>
      <c r="E17" s="49">
        <v>0.83333333333333337</v>
      </c>
      <c r="F17" s="49">
        <v>0.16666666666666666</v>
      </c>
      <c r="G17" s="49">
        <v>1</v>
      </c>
      <c r="H17" s="53"/>
      <c r="I17" s="53"/>
    </row>
    <row r="18" spans="2:9" x14ac:dyDescent="0.35">
      <c r="B18" s="109" t="s">
        <v>130</v>
      </c>
      <c r="C18" s="49">
        <v>0.503</v>
      </c>
      <c r="D18" s="49">
        <v>0.26200000000000001</v>
      </c>
      <c r="E18" s="49">
        <v>0.76400000000000001</v>
      </c>
      <c r="F18" s="49">
        <v>0.23599999999999999</v>
      </c>
      <c r="G18" s="49">
        <v>1</v>
      </c>
      <c r="H18" s="53"/>
      <c r="I18" s="53"/>
    </row>
    <row r="19" spans="2:9" x14ac:dyDescent="0.35">
      <c r="B19" s="109" t="s">
        <v>131</v>
      </c>
      <c r="C19" s="75">
        <v>0.54700000000000004</v>
      </c>
      <c r="D19" s="75">
        <v>0.20799999999999999</v>
      </c>
      <c r="E19" s="75">
        <v>0.754</v>
      </c>
      <c r="F19" s="75">
        <v>0.246</v>
      </c>
      <c r="G19" s="75">
        <v>1</v>
      </c>
      <c r="H19" s="53"/>
      <c r="I19" s="53"/>
    </row>
    <row r="20" spans="2:9" x14ac:dyDescent="0.35">
      <c r="B20" s="109" t="s">
        <v>132</v>
      </c>
      <c r="C20" s="49">
        <v>0.30399999999999999</v>
      </c>
      <c r="D20" s="49">
        <v>0.33100000000000002</v>
      </c>
      <c r="E20" s="49">
        <v>0.63400000000000001</v>
      </c>
      <c r="F20" s="49">
        <v>0.36599999999999999</v>
      </c>
      <c r="G20" s="49">
        <v>1</v>
      </c>
      <c r="H20" s="85"/>
      <c r="I20" s="53"/>
    </row>
    <row r="21" spans="2:9" ht="27" customHeight="1" x14ac:dyDescent="0.35">
      <c r="B21" s="109" t="s">
        <v>113</v>
      </c>
      <c r="C21" s="49">
        <v>0.51380000000000003</v>
      </c>
      <c r="D21" s="49">
        <v>0.17679</v>
      </c>
      <c r="E21" s="49">
        <v>0.69059999999999999</v>
      </c>
      <c r="F21" s="49">
        <v>0.30939</v>
      </c>
      <c r="G21" s="49">
        <f>C21+D21+F21</f>
        <v>0.99998000000000009</v>
      </c>
      <c r="H21" s="85"/>
      <c r="I21" s="53"/>
    </row>
    <row r="22" spans="2:9" x14ac:dyDescent="0.35">
      <c r="B22" s="109" t="s">
        <v>169</v>
      </c>
      <c r="C22" s="49">
        <v>0.39800000000000002</v>
      </c>
      <c r="D22" s="49">
        <v>0.40300000000000002</v>
      </c>
      <c r="E22" s="49">
        <v>0.80100000000000005</v>
      </c>
      <c r="F22" s="49">
        <v>0.19900000000000001</v>
      </c>
      <c r="G22" s="49">
        <v>1</v>
      </c>
      <c r="H22" s="85"/>
      <c r="I22" s="53"/>
    </row>
    <row r="23" spans="2:9" x14ac:dyDescent="0.35">
      <c r="B23" s="110" t="s">
        <v>133</v>
      </c>
      <c r="C23" s="140"/>
      <c r="D23" s="140"/>
      <c r="E23" s="140"/>
      <c r="F23" s="140"/>
      <c r="G23" s="140"/>
      <c r="H23" s="85"/>
      <c r="I23" s="53"/>
    </row>
    <row r="24" spans="2:9" x14ac:dyDescent="0.35">
      <c r="B24" s="14" t="s">
        <v>134</v>
      </c>
      <c r="C24" s="53"/>
      <c r="D24" s="53"/>
      <c r="E24" s="53"/>
      <c r="F24" s="53"/>
      <c r="G24" s="53"/>
      <c r="H24" s="53"/>
      <c r="I24" s="53"/>
    </row>
    <row r="25" spans="2:9" x14ac:dyDescent="0.35">
      <c r="B25" s="53"/>
      <c r="C25" s="53"/>
      <c r="D25" s="53"/>
      <c r="E25" s="53"/>
      <c r="F25" s="53"/>
      <c r="G25" s="53"/>
    </row>
  </sheetData>
  <hyperlinks>
    <hyperlink ref="A1" location="Index!A1" display="Index" xr:uid="{488B6A09-075F-4561-9181-54BAF6B7A9D5}"/>
  </hyperlinks>
  <pageMargins left="0.7" right="0.7" top="0.75" bottom="0.75" header="0.3" footer="0.3"/>
  <pageSetup paperSize="9" scale="77" orientation="landscape" r:id="rId1"/>
  <headerFooter>
    <oddFooter>&amp;C&amp;1#&amp;"Calibri"&amp;12&amp;K000000OFFICIAL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24D2-7C16-4EB4-B8C3-5BB73489E79E}">
  <dimension ref="A1:M9"/>
  <sheetViews>
    <sheetView showGridLines="0" zoomScaleNormal="100" zoomScaleSheetLayoutView="160" workbookViewId="0"/>
  </sheetViews>
  <sheetFormatPr defaultRowHeight="14.5" x14ac:dyDescent="0.35"/>
  <cols>
    <col min="1" max="1" width="6.81640625" customWidth="1"/>
    <col min="3" max="3" width="12.26953125" customWidth="1"/>
    <col min="4" max="4" width="15.1796875" customWidth="1"/>
    <col min="5" max="5" width="10.54296875" bestFit="1" customWidth="1"/>
  </cols>
  <sheetData>
    <row r="1" spans="1:13" x14ac:dyDescent="0.35">
      <c r="A1" s="1" t="s">
        <v>29</v>
      </c>
      <c r="B1" s="159" t="s">
        <v>65</v>
      </c>
      <c r="C1" s="159"/>
      <c r="D1" s="159"/>
    </row>
    <row r="2" spans="1:13" x14ac:dyDescent="0.35">
      <c r="B2" s="31" t="s">
        <v>141</v>
      </c>
      <c r="C2" s="3"/>
      <c r="D2" s="3"/>
      <c r="M2" s="1"/>
    </row>
    <row r="3" spans="1:13" ht="28.5" customHeight="1" x14ac:dyDescent="0.35">
      <c r="B3" s="133" t="s">
        <v>31</v>
      </c>
      <c r="C3" s="9" t="s">
        <v>142</v>
      </c>
      <c r="D3" s="9" t="s">
        <v>143</v>
      </c>
    </row>
    <row r="4" spans="1:13" x14ac:dyDescent="0.35">
      <c r="B4" s="24">
        <v>2008</v>
      </c>
      <c r="C4" s="27">
        <v>11700</v>
      </c>
      <c r="D4" s="28">
        <v>0.53400000000000003</v>
      </c>
    </row>
    <row r="5" spans="1:13" x14ac:dyDescent="0.35">
      <c r="B5" s="40" t="s">
        <v>40</v>
      </c>
      <c r="C5" s="79">
        <v>16700</v>
      </c>
      <c r="D5" s="80">
        <v>0.51700000000000002</v>
      </c>
      <c r="E5" s="12"/>
    </row>
    <row r="6" spans="1:13" x14ac:dyDescent="0.35">
      <c r="B6" s="10" t="s">
        <v>144</v>
      </c>
    </row>
    <row r="7" spans="1:13" x14ac:dyDescent="0.35">
      <c r="B7" s="10" t="s">
        <v>145</v>
      </c>
      <c r="C7" s="11"/>
    </row>
    <row r="8" spans="1:13" x14ac:dyDescent="0.35">
      <c r="B8" s="10" t="s">
        <v>146</v>
      </c>
    </row>
    <row r="9" spans="1:13" x14ac:dyDescent="0.35">
      <c r="B9" s="45"/>
      <c r="C9" s="45"/>
      <c r="D9" s="45"/>
    </row>
  </sheetData>
  <mergeCells count="1">
    <mergeCell ref="B1:D1"/>
  </mergeCells>
  <hyperlinks>
    <hyperlink ref="A1" location="Index!A1" display="Index" xr:uid="{724901E7-9AF0-41A0-BC2A-6FB5DFB41ACD}"/>
  </hyperlinks>
  <pageMargins left="0.7" right="0.7" top="0.75" bottom="0.75" header="0.3" footer="0.3"/>
  <pageSetup paperSize="9" orientation="landscape" r:id="rId1"/>
  <headerFooter>
    <oddFooter>&amp;C&amp;1#&amp;"Calibri"&amp;12&amp;K000000OFFICIAL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7B56F78A73C9147B2BD53D45B5974B8" ma:contentTypeVersion="8" ma:contentTypeDescription="Create a new document." ma:contentTypeScope="" ma:versionID="da06990f47bcb4092b22b01739f39fd3">
  <xsd:schema xmlns:xsd="http://www.w3.org/2001/XMLSchema" xmlns:xs="http://www.w3.org/2001/XMLSchema" xmlns:p="http://schemas.microsoft.com/office/2006/metadata/properties" xmlns:ns2="edbdda6c-da94-4750-9f11-2b3ad5efe699" xmlns:ns3="91ffc774-70aa-443d-b15f-d2c8c7a43336" targetNamespace="http://schemas.microsoft.com/office/2006/metadata/properties" ma:root="true" ma:fieldsID="b6a82a7216e7912c5e3656caa4c384e9" ns2:_="" ns3:_="">
    <xsd:import namespace="edbdda6c-da94-4750-9f11-2b3ad5efe699"/>
    <xsd:import namespace="91ffc774-70aa-443d-b15f-d2c8c7a43336"/>
    <xsd:element name="properties">
      <xsd:complexType>
        <xsd:sequence>
          <xsd:element name="documentManagement">
            <xsd:complexType>
              <xsd:all>
                <xsd:element ref="ns2:_dlc_DocId" minOccurs="0"/>
                <xsd:element ref="ns2:_dlc_DocIdUrl" minOccurs="0"/>
                <xsd:element ref="ns2:_dlc_DocIdPersistId" minOccurs="0"/>
                <xsd:element ref="ns3:Documentstatus"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dda6c-da94-4750-9f11-2b3ad5efe69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ffc774-70aa-443d-b15f-d2c8c7a43336" elementFormDefault="qualified">
    <xsd:import namespace="http://schemas.microsoft.com/office/2006/documentManagement/types"/>
    <xsd:import namespace="http://schemas.microsoft.com/office/infopath/2007/PartnerControls"/>
    <xsd:element name="Documentstatus" ma:index="11" nillable="true" ma:displayName="Document status" ma:format="Dropdown" ma:internalName="Documentstatus">
      <xsd:simpleType>
        <xsd:restriction base="dms:Choice">
          <xsd:enumeration value="Draft"/>
          <xsd:enumeration value="Fina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dbdda6c-da94-4750-9f11-2b3ad5efe699">FPSRPCC-323716983-3112</_dlc_DocId>
    <_dlc_DocIdUrl xmlns="edbdda6c-da94-4750-9f11-2b3ad5efe699">
      <Url>https://vicgov.sharepoint.com/sites/msteams_eb8098/_layouts/15/DocIdRedir.aspx?ID=FPSRPCC-323716983-3112</Url>
      <Description>FPSRPCC-323716983-3112</Description>
    </_dlc_DocIdUrl>
    <Documentstatus xmlns="91ffc774-70aa-443d-b15f-d2c8c7a4333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F17F0-B3B3-4D2E-AD0D-248B3C216E39}">
  <ds:schemaRefs>
    <ds:schemaRef ds:uri="http://schemas.microsoft.com/sharepoint/events"/>
  </ds:schemaRefs>
</ds:datastoreItem>
</file>

<file path=customXml/itemProps2.xml><?xml version="1.0" encoding="utf-8"?>
<ds:datastoreItem xmlns:ds="http://schemas.openxmlformats.org/officeDocument/2006/customXml" ds:itemID="{A0AE974B-88DB-4F5E-BC74-22F049B3D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dda6c-da94-4750-9f11-2b3ad5efe699"/>
    <ds:schemaRef ds:uri="91ffc774-70aa-443d-b15f-d2c8c7a43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6791F4-38E5-4347-9757-4EF3A85F3582}">
  <ds:schemaRefs>
    <ds:schemaRef ds:uri="http://purl.org/dc/terms/"/>
    <ds:schemaRef ds:uri="edbdda6c-da94-4750-9f11-2b3ad5efe699"/>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1ffc774-70aa-443d-b15f-d2c8c7a43336"/>
  </ds:schemaRefs>
</ds:datastoreItem>
</file>

<file path=customXml/itemProps4.xml><?xml version="1.0" encoding="utf-8"?>
<ds:datastoreItem xmlns:ds="http://schemas.openxmlformats.org/officeDocument/2006/customXml" ds:itemID="{D57752E9-4EAA-41C4-934D-7456687D44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Index</vt:lpstr>
      <vt:lpstr>18.1.1</vt:lpstr>
      <vt:lpstr>18.1.2</vt:lpstr>
      <vt:lpstr>18.1.3</vt:lpstr>
      <vt:lpstr>18.1.4</vt:lpstr>
      <vt:lpstr>18.1.5</vt:lpstr>
      <vt:lpstr>18.1.6</vt:lpstr>
      <vt:lpstr>18.1.7</vt:lpstr>
      <vt:lpstr>19.1.1</vt:lpstr>
      <vt:lpstr>19.1.2</vt:lpstr>
      <vt:lpstr>20.1.1</vt:lpstr>
      <vt:lpstr>20.1.2</vt:lpstr>
      <vt:lpstr>'18.1.1'!Print_Area</vt:lpstr>
      <vt:lpstr>'18.1.2'!Print_Area</vt:lpstr>
      <vt:lpstr>'18.1.3'!Print_Area</vt:lpstr>
      <vt:lpstr>'18.1.4'!Print_Area</vt:lpstr>
      <vt:lpstr>'18.1.5'!Print_Area</vt:lpstr>
      <vt:lpstr>'18.1.6'!Print_Area</vt:lpstr>
      <vt:lpstr>'18.1.7'!Print_Area</vt:lpstr>
      <vt:lpstr>'19.1.1'!Print_Area</vt:lpstr>
      <vt:lpstr>'19.1.2'!Print_Area</vt:lpstr>
      <vt:lpstr>'20.1.1'!Print_Area</vt:lpstr>
      <vt:lpstr>'20.1.2'!Print_Area</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Christian (DPC)</dc:creator>
  <cp:keywords/>
  <dc:description/>
  <cp:lastModifiedBy>Duncan J Fraser (DPC)</cp:lastModifiedBy>
  <cp:revision/>
  <cp:lastPrinted>2026-06-01T03:32:14Z</cp:lastPrinted>
  <dcterms:created xsi:type="dcterms:W3CDTF">2019-07-02T06:10:10Z</dcterms:created>
  <dcterms:modified xsi:type="dcterms:W3CDTF">2026-07-08T03:07:39Z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0x01010057B56F78A73C9147B2BD53D45B5974B8</vt:lpwstr>
  </property>
  <property fmtid="{D5CDD505-2E9C-101B-9397-08002B2CF9AE}" pid="3" name="pd01c257034b4e86b1f58279a3bd54c6">
    <vt:lpwstr>Unclassified|7fa379f4-4aba-4692-ab80-7d39d3a23cf4</vt:lpwstr>
  </property>
  <property fmtid="{D5CDD505-2E9C-101B-9397-08002B2CF9AE}" pid="4" name="ece32f50ba964e1fbf627a9d83fe6c01">
    <vt:lpwstr>Department of Environment, Land, Water and Planning|607a3f87-1228-4cd9-82a5-076aa8776274</vt:lpwstr>
  </property>
  <property fmtid="{D5CDD505-2E9C-101B-9397-08002B2CF9AE}" pid="5" name="n771d69a070c4babbf278c67c8a2b859">
    <vt:lpwstr>Aboriginal Self-Determination Reform|c7254024-2c23-4f48-b2e4-9e0889596a42</vt:lpwstr>
  </property>
  <property fmtid="{D5CDD505-2E9C-101B-9397-08002B2CF9AE}" pid="6" name="mfe9accc5a0b4653a7b513b67ffd122d">
    <vt:lpwstr>Aboriginal Self-Determination Reform|11d1e517-7763-4e63-8cfe-db267069f750</vt:lpwstr>
  </property>
  <property fmtid="{D5CDD505-2E9C-101B-9397-08002B2CF9AE}" pid="7" name="fb3179c379644f499d7166d0c985669b">
    <vt:lpwstr>FOUO|955eb6fc-b35a-4808-8aa5-31e514fa3f26</vt:lpwstr>
  </property>
  <property fmtid="{D5CDD505-2E9C-101B-9397-08002B2CF9AE}" pid="8" name="TaxCatchAll">
    <vt:lpwstr/>
  </property>
  <property fmtid="{D5CDD505-2E9C-101B-9397-08002B2CF9AE}" pid="9" name="ic50d0a05a8e4d9791dac67f8a1e716c">
    <vt:lpwstr>Local Infrastructure|35232ce7-1039-46ab-a331-4c8e969be43f</vt:lpwstr>
  </property>
  <property fmtid="{D5CDD505-2E9C-101B-9397-08002B2CF9AE}" pid="10" name="_dlc_DocIdItemGuid">
    <vt:lpwstr>0b82aaf4-2831-4507-bb40-45d2d864b1e6</vt:lpwstr>
  </property>
  <property fmtid="{D5CDD505-2E9C-101B-9397-08002B2CF9AE}" pid="11" name="Agency">
    <vt:lpwstr>1;#Department of Environment, Land, Water and Planning|607a3f87-1228-4cd9-82a5-076aa8776274</vt:lpwstr>
  </property>
  <property fmtid="{D5CDD505-2E9C-101B-9397-08002B2CF9AE}" pid="12" name="Branch">
    <vt:lpwstr>115;#Aboriginal Self-Determination Reform|11d1e517-7763-4e63-8cfe-db267069f750</vt:lpwstr>
  </property>
  <property fmtid="{D5CDD505-2E9C-101B-9397-08002B2CF9AE}" pid="13" name="Division">
    <vt:lpwstr>116;#Aboriginal Self-Determination Reform|c7254024-2c23-4f48-b2e4-9e0889596a42</vt:lpwstr>
  </property>
  <property fmtid="{D5CDD505-2E9C-101B-9397-08002B2CF9AE}" pid="14" name="Dissemination Limiting Marker">
    <vt:lpwstr>2;#FOUO|955eb6fc-b35a-4808-8aa5-31e514fa3f26</vt:lpwstr>
  </property>
  <property fmtid="{D5CDD505-2E9C-101B-9397-08002B2CF9AE}" pid="15" name="Group1">
    <vt:lpwstr>39;#Local Infrastructure|35232ce7-1039-46ab-a331-4c8e969be43f</vt:lpwstr>
  </property>
  <property fmtid="{D5CDD505-2E9C-101B-9397-08002B2CF9AE}" pid="16" name="Security Classification">
    <vt:lpwstr>3;#Unclassified|7fa379f4-4aba-4692-ab80-7d39d3a23cf4</vt:lpwstr>
  </property>
  <property fmtid="{D5CDD505-2E9C-101B-9397-08002B2CF9AE}" pid="17" name="MSIP_Label_17d22cff-4d41-44a1-a7ea-af857521bf50_Enabled">
    <vt:lpwstr>true</vt:lpwstr>
  </property>
  <property fmtid="{D5CDD505-2E9C-101B-9397-08002B2CF9AE}" pid="18" name="MSIP_Label_17d22cff-4d41-44a1-a7ea-af857521bf50_SetDate">
    <vt:lpwstr>2022-10-26T03:43:58Z</vt:lpwstr>
  </property>
  <property fmtid="{D5CDD505-2E9C-101B-9397-08002B2CF9AE}" pid="19" name="MSIP_Label_17d22cff-4d41-44a1-a7ea-af857521bf50_Method">
    <vt:lpwstr>Privileged</vt:lpwstr>
  </property>
  <property fmtid="{D5CDD505-2E9C-101B-9397-08002B2CF9AE}" pid="20" name="MSIP_Label_17d22cff-4d41-44a1-a7ea-af857521bf50_Name">
    <vt:lpwstr>17d22cff-4d41-44a1-a7ea-af857521bf50</vt:lpwstr>
  </property>
  <property fmtid="{D5CDD505-2E9C-101B-9397-08002B2CF9AE}" pid="21" name="MSIP_Label_17d22cff-4d41-44a1-a7ea-af857521bf50_SiteId">
    <vt:lpwstr>722ea0be-3e1c-4b11-ad6f-9401d6856e24</vt:lpwstr>
  </property>
  <property fmtid="{D5CDD505-2E9C-101B-9397-08002B2CF9AE}" pid="22" name="MSIP_Label_17d22cff-4d41-44a1-a7ea-af857521bf50_ActionId">
    <vt:lpwstr>6575c25d-d3b8-4948-8270-9453cd3e0182</vt:lpwstr>
  </property>
  <property fmtid="{D5CDD505-2E9C-101B-9397-08002B2CF9AE}" pid="23" name="MSIP_Label_17d22cff-4d41-44a1-a7ea-af857521bf50_ContentBits">
    <vt:lpwstr>2</vt:lpwstr>
  </property>
  <property fmtid="{D5CDD505-2E9C-101B-9397-08002B2CF9AE}" pid="24" name="MediaServiceImageTags">
    <vt:lpwstr/>
  </property>
  <property fmtid="{D5CDD505-2E9C-101B-9397-08002B2CF9AE}" pid="25" name="MSIP_Label_4257e2ab-f512-40e2-9c9a-c64247360765_Enabled">
    <vt:lpwstr>true</vt:lpwstr>
  </property>
  <property fmtid="{D5CDD505-2E9C-101B-9397-08002B2CF9AE}" pid="26" name="MSIP_Label_4257e2ab-f512-40e2-9c9a-c64247360765_SetDate">
    <vt:lpwstr>2022-11-16T05:49:18Z</vt:lpwstr>
  </property>
  <property fmtid="{D5CDD505-2E9C-101B-9397-08002B2CF9AE}" pid="27" name="MSIP_Label_4257e2ab-f512-40e2-9c9a-c64247360765_Method">
    <vt:lpwstr>Privileged</vt:lpwstr>
  </property>
  <property fmtid="{D5CDD505-2E9C-101B-9397-08002B2CF9AE}" pid="28" name="MSIP_Label_4257e2ab-f512-40e2-9c9a-c64247360765_Name">
    <vt:lpwstr>OFFICIAL</vt:lpwstr>
  </property>
  <property fmtid="{D5CDD505-2E9C-101B-9397-08002B2CF9AE}" pid="29" name="MSIP_Label_4257e2ab-f512-40e2-9c9a-c64247360765_SiteId">
    <vt:lpwstr>e8bdd6f7-fc18-4e48-a554-7f547927223b</vt:lpwstr>
  </property>
  <property fmtid="{D5CDD505-2E9C-101B-9397-08002B2CF9AE}" pid="30" name="MSIP_Label_4257e2ab-f512-40e2-9c9a-c64247360765_ActionId">
    <vt:lpwstr>fbe47d1a-d02c-43ca-b35e-8f2c2a69b339</vt:lpwstr>
  </property>
  <property fmtid="{D5CDD505-2E9C-101B-9397-08002B2CF9AE}" pid="31" name="MSIP_Label_4257e2ab-f512-40e2-9c9a-c64247360765_ContentBits">
    <vt:lpwstr>2</vt:lpwstr>
  </property>
  <property fmtid="{D5CDD505-2E9C-101B-9397-08002B2CF9AE}" pid="32" name="ABCDecisionCategory">
    <vt:lpwstr/>
  </property>
  <property fmtid="{D5CDD505-2E9C-101B-9397-08002B2CF9AE}" pid="33" name="ABCRequestFrom_0">
    <vt:lpwstr/>
  </property>
  <property fmtid="{D5CDD505-2E9C-101B-9397-08002B2CF9AE}" pid="34" name="ABCStage">
    <vt:lpwstr/>
  </property>
  <property fmtid="{D5CDD505-2E9C-101B-9397-08002B2CF9AE}" pid="35" name="ABCAccessCaveats_0">
    <vt:lpwstr/>
  </property>
  <property fmtid="{D5CDD505-2E9C-101B-9397-08002B2CF9AE}" pid="36" name="ABCSecurityClassification">
    <vt:lpwstr/>
  </property>
  <property fmtid="{D5CDD505-2E9C-101B-9397-08002B2CF9AE}" pid="37" name="ABCDecisionCategory_0">
    <vt:lpwstr/>
  </property>
  <property fmtid="{D5CDD505-2E9C-101B-9397-08002B2CF9AE}" pid="38" name="ABCRequestFrom">
    <vt:lpwstr/>
  </property>
  <property fmtid="{D5CDD505-2E9C-101B-9397-08002B2CF9AE}" pid="39" name="ABCTasks">
    <vt:lpwstr/>
  </property>
  <property fmtid="{D5CDD505-2E9C-101B-9397-08002B2CF9AE}" pid="40" name="ABCTimeframe_0">
    <vt:lpwstr/>
  </property>
  <property fmtid="{D5CDD505-2E9C-101B-9397-08002B2CF9AE}" pid="41" name="ABCTimeframe">
    <vt:lpwstr/>
  </property>
  <property fmtid="{D5CDD505-2E9C-101B-9397-08002B2CF9AE}" pid="42" name="ABCSecurityClassification_0">
    <vt:lpwstr/>
  </property>
  <property fmtid="{D5CDD505-2E9C-101B-9397-08002B2CF9AE}" pid="43" name="ABCAccessCaveats">
    <vt:lpwstr/>
  </property>
  <property fmtid="{D5CDD505-2E9C-101B-9397-08002B2CF9AE}" pid="44" name="ABCTasks_0">
    <vt:lpwstr/>
  </property>
  <property fmtid="{D5CDD505-2E9C-101B-9397-08002B2CF9AE}" pid="45" name="ABCDocumentReference">
    <vt:lpwstr/>
  </property>
  <property fmtid="{D5CDD505-2E9C-101B-9397-08002B2CF9AE}" pid="46" name="ABCStage_0">
    <vt:lpwstr/>
  </property>
  <property fmtid="{D5CDD505-2E9C-101B-9397-08002B2CF9AE}" pid="47" name="_docset_NoMedatataSyncRequired">
    <vt:lpwstr>True</vt:lpwstr>
  </property>
  <property fmtid="{D5CDD505-2E9C-101B-9397-08002B2CF9AE}" pid="48" name="Author0">
    <vt:lpwstr/>
  </property>
</Properties>
</file>