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internal.vic.gov.au\DPC\HomeDirs1\vidqy83\Desktop\VGAAR data tables final\"/>
    </mc:Choice>
  </mc:AlternateContent>
  <xr:revisionPtr revIDLastSave="0" documentId="13_ncr:1_{EA303BEB-C348-49D6-AFEA-34DE906288A2}" xr6:coauthVersionLast="47" xr6:coauthVersionMax="47" xr10:uidLastSave="{00000000-0000-0000-0000-000000000000}"/>
  <bookViews>
    <workbookView xWindow="19090" yWindow="-110" windowWidth="38620" windowHeight="21220" tabRatio="813" xr2:uid="{ABD57A41-DEE1-481A-8F6F-6BE4A2A31B36}"/>
  </bookViews>
  <sheets>
    <sheet name="Index" sheetId="38" r:id="rId1"/>
    <sheet name="1.1.1" sheetId="1" r:id="rId2"/>
    <sheet name="1.1.2" sheetId="23" r:id="rId3"/>
    <sheet name="1.1.3" sheetId="2" r:id="rId4"/>
    <sheet name="1.1.4" sheetId="25" r:id="rId5"/>
    <sheet name="1.2.1" sheetId="39" r:id="rId6"/>
    <sheet name="1.2.2" sheetId="24" r:id="rId7"/>
    <sheet name="1.2.3" sheetId="27" r:id="rId8"/>
    <sheet name="1.2.4" sheetId="37" r:id="rId9"/>
    <sheet name="2.1.1" sheetId="4" r:id="rId10"/>
    <sheet name="2.1.2 " sheetId="26" r:id="rId11"/>
    <sheet name="2.2.1" sheetId="5" r:id="rId12"/>
    <sheet name="2.2.2" sheetId="7" r:id="rId13"/>
    <sheet name="2.2.3" sheetId="29" r:id="rId14"/>
    <sheet name="2.2.4" sheetId="28" r:id="rId15"/>
    <sheet name="2.3.1" sheetId="8" r:id="rId16"/>
    <sheet name="2.3.2" sheetId="9" r:id="rId17"/>
    <sheet name="3.1.1" sheetId="10" r:id="rId18"/>
    <sheet name="3.1.2" sheetId="36" r:id="rId19"/>
    <sheet name="3.1.3" sheetId="30" r:id="rId20"/>
    <sheet name="3.2.1" sheetId="32" r:id="rId21"/>
    <sheet name="3.2.2" sheetId="11" r:id="rId22"/>
    <sheet name="3.2.3" sheetId="12" r:id="rId23"/>
    <sheet name="3.2.4" sheetId="13" r:id="rId24"/>
    <sheet name="3.2.5" sheetId="14" r:id="rId25"/>
  </sheets>
  <definedNames>
    <definedName name="_xlnm.Print_Area" localSheetId="3">'1.1.3'!$A$1:$M$23</definedName>
    <definedName name="_xlnm.Print_Area" localSheetId="5">'1.2.1'!$A$1:$Q$55</definedName>
    <definedName name="_xlnm.Print_Area" localSheetId="6">'1.2.2'!$A$1:$O$9</definedName>
    <definedName name="_xlnm.Print_Area" localSheetId="9">'2.1.1'!$A$1:$N$21</definedName>
    <definedName name="_xlnm.Print_Area" localSheetId="11">'2.2.1'!$A$1:$M$41</definedName>
    <definedName name="_xlnm.Print_Area" localSheetId="12">'2.2.2'!$A$1:$I$21</definedName>
    <definedName name="_xlnm.Print_Area" localSheetId="15">'2.3.1'!$A$1:$L$20</definedName>
    <definedName name="_xlnm.Print_Area" localSheetId="16">'2.3.2'!$A$1:$J$20</definedName>
    <definedName name="_xlnm.Print_Area" localSheetId="17">'3.1.1'!$A$1:$O$45</definedName>
    <definedName name="_xlnm.Print_Area" localSheetId="18">'3.1.2'!$A$1:$N$45</definedName>
    <definedName name="_xlnm.Print_Area" localSheetId="19">'3.1.3'!$A$1:$M$18</definedName>
    <definedName name="_xlnm.Print_Area" localSheetId="20">'3.2.1'!$A$1:$L$13</definedName>
    <definedName name="_xlnm.Print_Area" localSheetId="22">'3.2.3'!$A$1:$T$20</definedName>
    <definedName name="_xlnm.Print_Area" localSheetId="23">'3.2.4'!$A$1:$J$17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5" l="1"/>
  <c r="L16" i="5"/>
  <c r="L36" i="5"/>
  <c r="H17" i="4"/>
  <c r="I17" i="4"/>
  <c r="G14" i="14"/>
  <c r="H14" i="14"/>
  <c r="E7" i="12"/>
  <c r="E17" i="12"/>
  <c r="I14" i="13"/>
  <c r="H14" i="13"/>
  <c r="I4" i="13"/>
  <c r="I7" i="13"/>
  <c r="H6" i="13"/>
  <c r="L24" i="5"/>
  <c r="L25" i="5"/>
  <c r="L26" i="5"/>
  <c r="L27" i="5"/>
  <c r="L28" i="5"/>
  <c r="L29" i="5"/>
  <c r="L30" i="5"/>
  <c r="L31" i="5"/>
  <c r="L32" i="5"/>
  <c r="L33" i="5"/>
  <c r="L34" i="5"/>
  <c r="L35" i="5"/>
  <c r="L23" i="5"/>
  <c r="K24" i="5"/>
  <c r="K25" i="5"/>
  <c r="K26" i="5"/>
  <c r="K27" i="5"/>
  <c r="K28" i="5"/>
  <c r="K29" i="5"/>
  <c r="K30" i="5"/>
  <c r="K31" i="5"/>
  <c r="K32" i="5"/>
  <c r="K33" i="5"/>
  <c r="K34" i="5"/>
  <c r="K35" i="5"/>
  <c r="K23" i="5"/>
  <c r="K4" i="5"/>
  <c r="K5" i="5"/>
  <c r="K6" i="5"/>
  <c r="K7" i="5"/>
  <c r="K8" i="5"/>
  <c r="K9" i="5"/>
  <c r="K10" i="5"/>
  <c r="K11" i="5"/>
  <c r="K12" i="5"/>
  <c r="K13" i="5"/>
  <c r="K14" i="5"/>
  <c r="K15" i="5"/>
  <c r="K3" i="5"/>
  <c r="L4" i="5"/>
  <c r="L5" i="5"/>
  <c r="L6" i="5"/>
  <c r="L7" i="5"/>
  <c r="L8" i="5"/>
  <c r="L9" i="5"/>
  <c r="L10" i="5"/>
  <c r="L11" i="5"/>
  <c r="L12" i="5"/>
  <c r="L13" i="5"/>
  <c r="L14" i="5"/>
  <c r="L15" i="5"/>
  <c r="L3" i="5"/>
  <c r="J24" i="5"/>
  <c r="J25" i="5"/>
  <c r="J26" i="5"/>
  <c r="J27" i="5"/>
  <c r="J28" i="5"/>
  <c r="J29" i="5"/>
  <c r="J30" i="5"/>
  <c r="J31" i="5"/>
  <c r="J32" i="5"/>
  <c r="J33" i="5"/>
  <c r="J34" i="5"/>
  <c r="J35" i="5"/>
  <c r="J23" i="5"/>
  <c r="J4" i="5"/>
  <c r="J5" i="5"/>
  <c r="J6" i="5"/>
  <c r="J7" i="5"/>
  <c r="J8" i="5"/>
  <c r="J9" i="5"/>
  <c r="J10" i="5"/>
  <c r="J11" i="5"/>
  <c r="J12" i="5"/>
  <c r="J13" i="5"/>
  <c r="J14" i="5"/>
  <c r="J15" i="5"/>
  <c r="J3" i="5"/>
  <c r="I24" i="5"/>
  <c r="I25" i="5"/>
  <c r="I26" i="5"/>
  <c r="I27" i="5"/>
  <c r="I28" i="5"/>
  <c r="I29" i="5"/>
  <c r="I30" i="5"/>
  <c r="I31" i="5"/>
  <c r="I32" i="5"/>
  <c r="I33" i="5"/>
  <c r="I34" i="5"/>
  <c r="I35" i="5"/>
  <c r="I23" i="5"/>
  <c r="I4" i="5"/>
  <c r="I5" i="5"/>
  <c r="I6" i="5"/>
  <c r="I7" i="5"/>
  <c r="I8" i="5"/>
  <c r="I9" i="5"/>
  <c r="I10" i="5"/>
  <c r="I11" i="5"/>
  <c r="I12" i="5"/>
  <c r="I13" i="5"/>
  <c r="I14" i="5"/>
  <c r="I15" i="5"/>
  <c r="I3" i="5"/>
  <c r="H13" i="13"/>
  <c r="I13" i="13"/>
  <c r="H16" i="4"/>
  <c r="I16" i="4"/>
  <c r="I14" i="25"/>
  <c r="H15" i="23"/>
  <c r="G15" i="23"/>
  <c r="H15" i="1"/>
  <c r="G15" i="1"/>
  <c r="I15" i="4"/>
  <c r="H15" i="4"/>
  <c r="H12" i="13"/>
  <c r="I12" i="13"/>
  <c r="I11" i="13"/>
  <c r="H11" i="13"/>
  <c r="I10" i="13"/>
  <c r="H10" i="13"/>
  <c r="I9" i="13"/>
  <c r="H9" i="13"/>
  <c r="I8" i="13"/>
  <c r="H8" i="13"/>
  <c r="H7" i="13"/>
  <c r="I6" i="13"/>
  <c r="I5" i="13"/>
  <c r="H5" i="13"/>
  <c r="H4" i="13"/>
  <c r="F13" i="9"/>
  <c r="C13" i="9"/>
  <c r="F13" i="8"/>
  <c r="C13" i="8"/>
  <c r="I14" i="4"/>
  <c r="H14" i="4"/>
  <c r="I4" i="4"/>
  <c r="I5" i="4"/>
  <c r="I6" i="4"/>
  <c r="I7" i="4"/>
  <c r="I8" i="4"/>
  <c r="I9" i="4"/>
  <c r="I10" i="4"/>
  <c r="I11" i="4"/>
  <c r="I12" i="4"/>
  <c r="I13" i="4"/>
  <c r="I3" i="4"/>
  <c r="H4" i="4"/>
  <c r="H5" i="4"/>
  <c r="H6" i="4"/>
  <c r="H7" i="4"/>
  <c r="H8" i="4"/>
  <c r="H9" i="4"/>
  <c r="H10" i="4"/>
  <c r="H11" i="4"/>
  <c r="H12" i="4"/>
  <c r="H13" i="4"/>
  <c r="H3" i="4"/>
  <c r="F14" i="26"/>
  <c r="F12" i="8"/>
  <c r="F11" i="8"/>
  <c r="F10" i="8"/>
  <c r="F9" i="8"/>
  <c r="F8" i="8"/>
  <c r="F7" i="8"/>
  <c r="F6" i="8"/>
  <c r="F5" i="8"/>
  <c r="F4" i="8"/>
  <c r="F3" i="8"/>
  <c r="C4" i="8"/>
  <c r="C5" i="8"/>
  <c r="C6" i="8"/>
  <c r="C7" i="8"/>
  <c r="C8" i="8"/>
  <c r="C9" i="8"/>
  <c r="C10" i="8"/>
  <c r="C11" i="8"/>
  <c r="C12" i="8"/>
  <c r="C3" i="8"/>
  <c r="F3" i="9"/>
  <c r="F4" i="9"/>
  <c r="F5" i="9"/>
  <c r="F6" i="9"/>
  <c r="F7" i="9"/>
  <c r="F8" i="9"/>
  <c r="F9" i="9"/>
  <c r="F10" i="9"/>
  <c r="F11" i="9"/>
  <c r="F12" i="9"/>
  <c r="C4" i="9"/>
  <c r="C5" i="9"/>
  <c r="C6" i="9"/>
  <c r="C7" i="9"/>
  <c r="C8" i="9"/>
  <c r="C9" i="9"/>
  <c r="C10" i="9"/>
  <c r="C11" i="9"/>
  <c r="C12" i="9"/>
  <c r="C3" i="9"/>
  <c r="H13" i="14"/>
  <c r="G13" i="14"/>
  <c r="E16" i="12"/>
  <c r="E15" i="12"/>
  <c r="E14" i="12"/>
  <c r="E6" i="12"/>
  <c r="E5" i="12"/>
  <c r="E4" i="12"/>
</calcChain>
</file>

<file path=xl/sharedStrings.xml><?xml version="1.0" encoding="utf-8"?>
<sst xmlns="http://schemas.openxmlformats.org/spreadsheetml/2006/main" count="689" uniqueCount="342">
  <si>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</si>
  <si>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</si>
  <si>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</si>
  <si>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</si>
  <si>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</si>
  <si>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</si>
  <si>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</si>
  <si>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</si>
  <si>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</si>
  <si>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</si>
  <si>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</si>
  <si>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</si>
  <si>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</si>
  <si>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</si>
  <si>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</si>
  <si>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</si>
  <si>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</si>
  <si>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</si>
  <si>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</si>
  <si>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</si>
  <si>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</si>
  <si>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</si>
  <si>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</si>
  <si>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</si>
  <si>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</si>
  <si>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</si>
  <si>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</si>
  <si>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</si>
  <si>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</si>
  <si>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</si>
  <si>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</si>
  <si>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</si>
  <si>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</si>
  <si>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</si>
  <si>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</si>
  <si>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</si>
  <si>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</si>
  <si>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</si>
  <si>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</si>
  <si>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</si>
  <si>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Goal 3 : Aboriginal families and hosueholds thrive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</si>
  <si>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</si>
  <si>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</si>
  <si>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</si>
  <si>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</si>
  <si>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</si>
  <si>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</si>
  <si>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</si>
  <si>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</si>
  <si>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</si>
  <si>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</si>
  <si>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</si>
  <si>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</si>
  <si>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</si>
  <si>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</si>
  <si>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</si>
  <si>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</si>
  <si>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</si>
  <si>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</si>
  <si>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</si>
  <si>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New data is not available</t>
  </si>
  <si>
    <t>Table 1.1.1. Number and rate of low weight birth, by Aboriginal status of mother, Victoria 2008 to 2020</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</si>
  <si>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</si>
  <si>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</si>
  <si>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</si>
  <si>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</si>
  <si>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</si>
  <si>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</si>
  <si>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</si>
  <si>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</si>
  <si>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</si>
  <si>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for Obstetric and Paediatric Mortality and Morbidity</t>
  </si>
  <si>
    <t>Definition: Data relate to births of less than 2500grams. Data exclude births less than 20 weeks gestation.</t>
  </si>
  <si>
    <t>Data quality statement: data exclude terminations of pregnancy; births less than 20 weeks gestation; excludes births where birthweight is unknown.</t>
  </si>
  <si>
    <t>Table 1.1.2. Number and rate of pre–term birth, by Aboriginal status of mother, Victoria 2008 to 2020</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</si>
  <si>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</si>
  <si>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</si>
  <si>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</si>
  <si>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</si>
  <si>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</si>
  <si>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</si>
  <si>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</si>
  <si>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 terminations of pregnancy; births less than 20 weeks gestation; excludes births where gestation is unknown.</t>
  </si>
  <si>
    <t>Table 1.1.3. Number and rate of perinatal mortality, by Aboriginal status of mother, Victoria 2008-10 to 2018-20</t>
  </si>
  <si>
    <t>Babies of Aboriginal mothers (n)</t>
  </si>
  <si>
    <t>Babies of Aboriginal mothers (per 1,000)</t>
  </si>
  <si>
    <t>Babies of Non–Aboriginal mothers (n)</t>
  </si>
  <si>
    <t>Babies of Non–Aboriginal mothers (per 1,000)</t>
  </si>
  <si>
    <t>Gap</t>
  </si>
  <si>
    <t>2001–03</t>
  </si>
  <si>
    <t>2002–04</t>
  </si>
  <si>
    <t>2003–05</t>
  </si>
  <si>
    <t>2004–06</t>
  </si>
  <si>
    <t>2005–07</t>
  </si>
  <si>
    <t>2006–08</t>
  </si>
  <si>
    <t>2007–09</t>
  </si>
  <si>
    <t>2008–10</t>
  </si>
  <si>
    <t>2009–11</t>
  </si>
  <si>
    <t>2010–12</t>
  </si>
  <si>
    <t>2011–13</t>
  </si>
  <si>
    <t>2012–14</t>
  </si>
  <si>
    <t>2013–15</t>
  </si>
  <si>
    <t>2014–16</t>
  </si>
  <si>
    <t>2015–17</t>
  </si>
  <si>
    <t>2016–18</t>
  </si>
  <si>
    <t>2017-19</t>
  </si>
  <si>
    <t>Definition: Perinatal mortality is the death of a baby within 28 days of birth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</si>
  <si>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</si>
  <si>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</si>
  <si>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</si>
  <si>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</si>
  <si>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</si>
  <si>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</si>
  <si>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</si>
  <si>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</si>
  <si>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</si>
  <si>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t>Data quality statement: data exclude terminations of pregnancy; excludes births less than 20 weeks gestation; excludes births where gestation is unknown.</t>
  </si>
  <si>
    <t>Table 1.2.1a. Number of Aboriginal children at Key Age Consultations, Victoria, 2007-08 tto 2020-21</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</si>
  <si>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</si>
  <si>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</si>
  <si>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</si>
  <si>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</si>
  <si>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</si>
  <si>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</si>
  <si>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</si>
  <si>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</si>
  <si>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</si>
  <si>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</si>
  <si>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</si>
  <si>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</si>
  <si>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</si>
  <si>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</si>
  <si>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</si>
  <si>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</si>
  <si>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</si>
  <si>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</si>
  <si>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</si>
  <si>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</si>
  <si>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t>2017–18</t>
    </r>
    <r>
      <rPr>
        <b/>
        <vertAlign val="superscript"/>
        <sz val="9"/>
        <color theme="1"/>
        <rFont val="Arial"/>
        <family val="2"/>
      </rPr>
      <t>(b)</t>
    </r>
  </si>
  <si>
    <r>
      <t>2018-19</t>
    </r>
    <r>
      <rPr>
        <b/>
        <vertAlign val="superscript"/>
        <sz val="9"/>
        <color theme="1"/>
        <rFont val="Arial"/>
        <family val="2"/>
      </rPr>
      <t>(c)</t>
    </r>
  </si>
  <si>
    <r>
      <t>2019-20</t>
    </r>
    <r>
      <rPr>
        <b/>
        <vertAlign val="superscript"/>
        <sz val="9"/>
        <color theme="1"/>
        <rFont val="Arial"/>
        <family val="2"/>
      </rPr>
      <t>(c)</t>
    </r>
  </si>
  <si>
    <r>
      <t>2020-21</t>
    </r>
    <r>
      <rPr>
        <b/>
        <vertAlign val="superscript"/>
        <sz val="9"/>
        <color theme="1"/>
        <rFont val="Arial"/>
        <family val="2"/>
      </rPr>
      <t>(c)</t>
    </r>
  </si>
  <si>
    <t>Table 1.2.1b. Proportion of Aboriginal children at Key Age Consultations, Victoria, 2007-08 to 2020-21</t>
  </si>
  <si>
    <t>Table 1.2.1c. Proportion of all children at Key Age Consultations, Victoria, 2010-11 to 2020-21</t>
  </si>
  <si>
    <r>
      <t>2016–17</t>
    </r>
    <r>
      <rPr>
        <b/>
        <vertAlign val="superscript"/>
        <sz val="9"/>
        <color theme="1"/>
        <rFont val="Arial"/>
        <family val="2"/>
      </rPr>
      <t>(a)</t>
    </r>
  </si>
  <si>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</si>
  <si>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</si>
  <si>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</si>
  <si>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2016–17 data for all Victorian children have been revised since the 2018 VGAAR report.</t>
  </si>
  <si>
    <t>(b) 2017-18 data excludes data for Swan Hill. Due to difficulties in transitioning to a new system, Swan Hill was unable to provide data for 2017-18.</t>
  </si>
  <si>
    <t>(c) Data is preliminary and is subject to change.</t>
  </si>
  <si>
    <t>Measure 1.2.2. Attendance at Koori Maternity Service (KMS)</t>
  </si>
  <si>
    <t>Number of women who attended a Koori Maternity Service</t>
  </si>
  <si>
    <r>
      <t>2018-19</t>
    </r>
    <r>
      <rPr>
        <vertAlign val="superscript"/>
        <sz val="9"/>
        <color theme="1"/>
        <rFont val="Arial"/>
        <family val="2"/>
      </rPr>
      <t>a</t>
    </r>
  </si>
  <si>
    <t>2019-20</t>
  </si>
  <si>
    <t>2020-21</t>
  </si>
  <si>
    <t>2021-22</t>
  </si>
  <si>
    <t>Source: Koori Maternity Services minimum dataset - number of women attending KMS for pregnancy related health services, birthing between 1 July to 30 June.</t>
  </si>
  <si>
    <r>
      <rPr>
        <vertAlign val="superscript"/>
        <sz val="8"/>
        <color theme="1"/>
        <rFont val="Arial"/>
        <family val="2"/>
      </rPr>
      <t>a</t>
    </r>
    <r>
      <rPr>
        <sz val="8"/>
        <color theme="1"/>
        <rFont val="Arial"/>
        <family val="2"/>
      </rPr>
      <t xml:space="preserve">Update of the KMS minimum dataset in 2018 means that data is not comparable to previously reported data (before 2018-19). </t>
    </r>
  </si>
  <si>
    <t>Table 1.2.3. Immunisation rates at 12, 24, and 60 months of age, by Aboriginal status, Victoria, 2007–2021</t>
  </si>
  <si>
    <t>Aboriginal 1 year olds (%)</t>
  </si>
  <si>
    <t>Aboriginal 2 year olds (%)</t>
  </si>
  <si>
    <t>Aboriginal 5 year olds (%)</t>
  </si>
  <si>
    <t>All 1 year olds (%)</t>
  </si>
  <si>
    <t>All 2 year olds (%)</t>
  </si>
  <si>
    <t>All 5 year olds (%)</t>
  </si>
  <si>
    <t>≥95.00</t>
  </si>
  <si>
    <t>Source: Australian Immunisation Register, Commonwealth Department of Health and Aged Care</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</si>
  <si>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</si>
  <si>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</si>
  <si>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</si>
  <si>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</si>
  <si>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</si>
  <si>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</si>
  <si>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</si>
  <si>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</si>
  <si>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2020*</t>
  </si>
  <si>
    <t>Source: Kindergarten Information Management System (KIM) and Parenting Support Program (PSP) database</t>
  </si>
  <si>
    <t xml:space="preserve">*Partial data for Term 4 2020, collected </t>
  </si>
  <si>
    <t>Note: The number of children accessing SPG was significantly impacted by COVID-19 pandemic and associated lockdowns</t>
  </si>
  <si>
    <t>Table 1.2.4b. Participation of children 0-5 years in Koorie Supported Playgroups (KSPG)</t>
  </si>
  <si>
    <t>0-5 years children in KSPG (n)</t>
  </si>
  <si>
    <t>Proportion of 0-5 years children in KSPG (%)</t>
  </si>
  <si>
    <r>
      <t>2018</t>
    </r>
    <r>
      <rPr>
        <vertAlign val="superscript"/>
        <sz val="9"/>
        <rFont val="Arial"/>
        <family val="2"/>
      </rPr>
      <t>a</t>
    </r>
  </si>
  <si>
    <t>Source: Quarterly reports submitted by the Aboriginal Community Controlled Organisations (ACCOs)</t>
  </si>
  <si>
    <t>Note: Aboriginal and Torres Strait Islander status is determined through self idenfitication of parents and not children.</t>
  </si>
  <si>
    <r>
      <rPr>
        <vertAlign val="superscript"/>
        <sz val="9"/>
        <color theme="1"/>
        <rFont val="Arial"/>
        <family val="2"/>
      </rPr>
      <t xml:space="preserve">a. </t>
    </r>
    <r>
      <rPr>
        <sz val="9"/>
        <color theme="1"/>
        <rFont val="Arial"/>
        <family val="2"/>
      </rPr>
      <t>2018 data is for 6 months only</t>
    </r>
  </si>
  <si>
    <t>Note: Data is incomplete for 2021 due to reporting issues (with data representing half of all reports). The number of children accessing KSP was significantly impacted by covid-19 pandemic and associated lockdowns.</t>
  </si>
  <si>
    <t>Table 2.1.1. Number and rate of children in out of home care, by Aboriginal status, Victoria</t>
  </si>
  <si>
    <t>Aboriginal (n)</t>
  </si>
  <si>
    <t>Aboriginal    (Rate per 1,000)</t>
  </si>
  <si>
    <t>Non–Aboriginal (n)</t>
  </si>
  <si>
    <t>Non–Aboriginal (Rate per 1,000)</t>
  </si>
  <si>
    <t>Aboriginal status unknown (n)</t>
  </si>
  <si>
    <t>Gap          (rate per 1,000)</t>
  </si>
  <si>
    <t>n.a.</t>
  </si>
  <si>
    <t>2017–18</t>
  </si>
  <si>
    <t>-</t>
  </si>
  <si>
    <t>2018–19</t>
  </si>
  <si>
    <t>Source: Report on Government Services 2023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</si>
  <si>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</si>
  <si>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</si>
  <si>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</si>
  <si>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family support and intensive family support services</t>
  </si>
  <si>
    <t>Non–Indigenous (n)</t>
  </si>
  <si>
    <t>Total</t>
  </si>
  <si>
    <t>–</t>
  </si>
  <si>
    <t>Source: Report on Government Services 2023 - Table 16A.34</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</si>
  <si>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</si>
  <si>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</si>
  <si>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</si>
  <si>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2.2.1a. Aboriginal children in care by relationship with caregiver (count)  (at 30 June)</t>
  </si>
  <si>
    <t xml:space="preserve">Year                 </t>
  </si>
  <si>
    <t>Aboriginal relative/kin (n)</t>
  </si>
  <si>
    <t>Non–Aboriginal relative/kin (n)</t>
  </si>
  <si>
    <t>ii) Other Aboriginal carer (n)</t>
  </si>
  <si>
    <t>Aboriginal residential care (n)</t>
  </si>
  <si>
    <t>Other Non–Aboriginal carer (n)</t>
  </si>
  <si>
    <t>In Non–Aboriginal residential care (n)</t>
  </si>
  <si>
    <t>Total (all caregiver relationships) (n)</t>
  </si>
  <si>
    <t>i) Total children placed with relatives/kin* (n)</t>
  </si>
  <si>
    <t>Total children placed with i) relatives/kin* or ii) other Aboriginal carers (n)</t>
  </si>
  <si>
    <t>Total children placed with (i) relatives/kin*, (ii) other Aboriginal carer or Aboriginal residential care (n)</t>
  </si>
  <si>
    <t>Source: Report on Government Services 2023 - Table 16A.22</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</si>
  <si>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</si>
  <si>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</si>
  <si>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</si>
  <si>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</si>
  <si>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</si>
  <si>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</si>
  <si>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Aboriginal residential care (%)</t>
  </si>
  <si>
    <t>Other Non–Aboriginal carer (%)</t>
  </si>
  <si>
    <t>In Non–Aboriginal residential care (%)</t>
  </si>
  <si>
    <t>Total (all caregiver relationships) (%)</t>
  </si>
  <si>
    <t>Total children placed with i) relatives/kin* (%)</t>
  </si>
  <si>
    <t xml:space="preserve">
Total children placed with i) relatives/kin* or ii) other Aboriginal carers (%)</t>
  </si>
  <si>
    <t>Total children placed with i) relatives/kin*, ii) other Aboriginal carer or Aboriginal residential care (%)</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</si>
  <si>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</si>
  <si>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</si>
  <si>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</si>
  <si>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</si>
  <si>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</si>
  <si>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</si>
  <si>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</si>
  <si>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</si>
  <si>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Table 2.2.3. Number and proportion of Aboriginal children and young people in care on contractible orders managed by ACCOs</t>
  </si>
  <si>
    <t xml:space="preserve">
Aboriginal (n)</t>
  </si>
  <si>
    <r>
      <t>2019–20</t>
    </r>
    <r>
      <rPr>
        <b/>
        <vertAlign val="superscript"/>
        <sz val="9"/>
        <color theme="1"/>
        <rFont val="Arial"/>
        <family val="2"/>
      </rPr>
      <t>(a)</t>
    </r>
  </si>
  <si>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</si>
  <si>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</si>
  <si>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</si>
  <si>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</si>
  <si>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protection orders under the direct authority of an ACCO (%)</t>
  </si>
  <si>
    <t>2019–20</t>
  </si>
  <si>
    <t xml:space="preserve">Definition: The data for Aboriginal children under ACAC (Section 18) is inclusive of children on Family Preservation Orders. </t>
  </si>
  <si>
    <t xml:space="preserve">Table 2.3.1. Number of children and young people reunified with parent(s) within 12 months of admission to care as a proportion of all Aboriginal children and young people admitted to care </t>
  </si>
  <si>
    <t xml:space="preserve">
Aboriginal children admitted to care within 12 month period (n)</t>
  </si>
  <si>
    <t xml:space="preserve">
Aboriginal children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</si>
  <si>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</si>
  <si>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</si>
  <si>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</si>
  <si>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</si>
  <si>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</si>
  <si>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</si>
  <si>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</si>
  <si>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</si>
  <si>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 xml:space="preserve">
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</si>
  <si>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</si>
  <si>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</si>
  <si>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</si>
  <si>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</si>
  <si>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t>Table 3.1.1a. Other parties (OTH) recorded by Indigenous status, charges laid and repeat incidence - January 2007 to December 2021</t>
  </si>
  <si>
    <t>Aboriginal</t>
  </si>
  <si>
    <t>Non-Aboriginal</t>
  </si>
  <si>
    <t>Aboriginal Status Unknown</t>
  </si>
  <si>
    <t>Other Parties</t>
  </si>
  <si>
    <t>Charges Laid</t>
  </si>
  <si>
    <t>Involving repeat incidence</t>
  </si>
  <si>
    <t>Source: Crime Statistics Agency (CSA)</t>
  </si>
  <si>
    <r>
      <rPr>
        <vertAlign val="superscript"/>
        <sz val="8"/>
        <color theme="1"/>
        <rFont val="Arial"/>
        <family val="2"/>
      </rPr>
      <t xml:space="preserve">1 </t>
    </r>
    <r>
      <rPr>
        <sz val="8"/>
        <color theme="1"/>
        <rFont val="Arial"/>
        <family val="2"/>
      </rPr>
      <t>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r>
  </si>
  <si>
    <r>
      <rPr>
        <vertAlign val="superscript"/>
        <sz val="8"/>
        <color theme="1"/>
        <rFont val="Arial"/>
        <family val="2"/>
      </rPr>
      <t>2</t>
    </r>
    <r>
      <rPr>
        <sz val="8"/>
        <color theme="1"/>
        <rFont val="Calibri"/>
        <family val="2"/>
        <scheme val="minor"/>
      </rPr>
      <t xml:space="preserve"> </t>
    </r>
    <r>
      <rPr>
        <sz val="8"/>
        <color theme="1"/>
        <rFont val="Arial"/>
        <family val="2"/>
      </rPr>
      <t>Indigenous status data are derived using the revised CSA most frequent recorded status of an individual as recorded by Victoria Police, and may not represent the Indigenous status recorded by police at the time of the incident.</t>
    </r>
  </si>
  <si>
    <t>Definitions for terms used in the table can be found at https://www.crimestatistics.vic.gov.au/about-the-data/glossary-and-data-dictionary</t>
  </si>
  <si>
    <t>Table 3.1.1b. Other parties (OTH) recorded by Indigenous status, charges laid and repeat incidence - January 2007 to December 2021</t>
  </si>
  <si>
    <t>Charges Laid: not repeat incident</t>
  </si>
  <si>
    <t>Charges Laid: repeat incident</t>
  </si>
  <si>
    <t>≤ 3</t>
  </si>
  <si>
    <t xml:space="preserve">Source: Crime Statistics Agency (CSA) </t>
  </si>
  <si>
    <t>Table 3.1.2a. Affected family members (AFM) recorded by Indigenous status1, charges laid and repeat incidence - January 2007 to December 2021</t>
  </si>
  <si>
    <t>Affected Family Members</t>
  </si>
  <si>
    <t>definitions for terms used in the table can be found at https://www.crimestatistics.vic.gov.au/about-the-data/glossary-and-data-dictionary</t>
  </si>
  <si>
    <t>Table 3.1.2b. Affected family members (AFM) recorded by Indigenous status1, charges laid and repeat incidence - January 2007 to December 2021</t>
  </si>
  <si>
    <t>Table 3.1.3. Number and proportion of notifications to child protection for children and young people where family violence is identified</t>
  </si>
  <si>
    <t>Aboriginal
(n)</t>
  </si>
  <si>
    <t>Non–Aboriginal
(n)</t>
  </si>
  <si>
    <t>Proportion affecting Aboriginal children
 (%)</t>
  </si>
  <si>
    <t>Table 3.2.1a. Proportion of adults who ran out of food in the previous 12 months and couldn't afford to buy more, by Aboriginal status</t>
  </si>
  <si>
    <t>Aboriginal
(%)</t>
  </si>
  <si>
    <t>Aboriginal RSE (%)</t>
  </si>
  <si>
    <t>Non–Aboriginal
(%)</t>
  </si>
  <si>
    <t>Non–Aboriginal RSE (%)</t>
  </si>
  <si>
    <t>Rate ratio</t>
  </si>
  <si>
    <r>
      <t>2017</t>
    </r>
    <r>
      <rPr>
        <b/>
        <vertAlign val="superscript"/>
        <sz val="9"/>
        <rFont val="Arial"/>
        <family val="2"/>
      </rPr>
      <t>(a)</t>
    </r>
  </si>
  <si>
    <t>Data source: Victorian Population Health Survey (unpublished)</t>
  </si>
  <si>
    <t>(a) The 2008 data cannot be compared with the 2017 data due to survey methodology changes</t>
  </si>
  <si>
    <t>Data from the 2020 survey will be comparable with the 2017 survey.</t>
  </si>
  <si>
    <t>RSE; relative standard error which is a measure of the reliability of the estimate and reflects the sample size; the smaller the sample size the higher the RSE.</t>
  </si>
  <si>
    <t>An RSE BELOW 25% is reliable.</t>
  </si>
  <si>
    <t>Table 3.2.2.a Median weekly gross household income (inflation adjusted 2021)</t>
  </si>
  <si>
    <t>Source: ABS Census of Population and Housing</t>
  </si>
  <si>
    <t>Table 3.2.2.b Proportion of households with approximately less than 50 per cent of the median income</t>
  </si>
  <si>
    <t>Non-Aboriginal
(%)</t>
  </si>
  <si>
    <t>Note: this measure uses self reported gross household income (pre tax) from the Census of Population and Housing to determine levels of poverty.  This may be inconsistent with wider reporting on household poverty.</t>
  </si>
  <si>
    <r>
      <t>Table 3.2.3a. Proportion of Victorian Households in rental stress</t>
    </r>
    <r>
      <rPr>
        <b/>
        <vertAlign val="superscript"/>
        <sz val="10"/>
        <color rgb="FF000000"/>
        <rFont val="Arial"/>
        <family val="2"/>
      </rPr>
      <t>(a)</t>
    </r>
    <r>
      <rPr>
        <b/>
        <sz val="10"/>
        <color rgb="FF000000"/>
        <rFont val="Arial"/>
        <family val="2"/>
      </rPr>
      <t>, by Aboriginal status</t>
    </r>
  </si>
  <si>
    <t>Indigenous (%)</t>
  </si>
  <si>
    <t>Non-Indigenous (%)</t>
  </si>
  <si>
    <t>Source (2006 - 2016): Table S3.2 - Aboriginal and Torres Strait Islander people: a focus report on housing and homelessness, 2019, AIHW Cat. no: HOU 301 [ABS Census data 2001, 2006, 2011, 2016, AIHW customised data report.]</t>
  </si>
  <si>
    <t>Source (2021): ABS Census of Population and Housing</t>
  </si>
  <si>
    <t>(a) Rental stress is defined as households that, based on their Census responses paid more than thirty per cent of household gross income on rent payments. Excludes households where proportion of gross income spent on rental payments couldn't be determined.</t>
  </si>
  <si>
    <t>Table 3.2.3b. Proportion of Victorian Households in mortgage stress(a), by Aboriginal status</t>
  </si>
  <si>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</si>
  <si>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3.2.4b. Proportion of Victorians accessing homelessness services, by Aboriginal status</t>
  </si>
  <si>
    <t xml:space="preserve"> Aboriginal (n)</t>
  </si>
  <si>
    <t>Non-Aboriginal
(n)</t>
  </si>
  <si>
    <t>Aboriginal status not stated (n)</t>
  </si>
  <si>
    <t xml:space="preserve">Aboriginal 
(per cent) </t>
  </si>
  <si>
    <t>Non-Aboriginal
(per cent)</t>
  </si>
  <si>
    <t>Gap (per cent)</t>
  </si>
  <si>
    <t>2011‒12</t>
  </si>
  <si>
    <t>2012‒13</t>
  </si>
  <si>
    <t>2013‒14</t>
  </si>
  <si>
    <t>2014‒15</t>
  </si>
  <si>
    <t>2015‒16</t>
  </si>
  <si>
    <t>2016‒17</t>
  </si>
  <si>
    <t>2017‒18</t>
  </si>
  <si>
    <t>Source: Specialist homelessness services annual report 2021–22, Specialist-homelessness-services-Historical-data-2011-12-to-2021-22, AIHW</t>
  </si>
  <si>
    <t>Counting rules: Clients are counted once only in each jurisdiction. Gap and rate calculations based on crude data.</t>
  </si>
  <si>
    <t>Estimated residential population (ERP) denominators used to calculated percentages are sourced from ABS National, state and territory population,310104; ABS Estimates and Projections, Aboriginal and Torres Strait Islander Australians, 2001 to 2031, Cat. no. 3238.0.</t>
  </si>
  <si>
    <t>Table 3.2.5a. Proportion of Aboriginal Victorians living in over-crowded dwellings</t>
  </si>
  <si>
    <t xml:space="preserve">Aboriginal 
(count) </t>
  </si>
  <si>
    <t>Aboriginal
(per cent)</t>
  </si>
  <si>
    <t xml:space="preserve">Non-Aboriginal 
(count) </t>
  </si>
  <si>
    <t>Table 3.2.5b. Proportion of Victorians households that are overcrowded, by Aboriginal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</si>
</sst>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0.00_);[Red]\(&quot;$&quot;#,##0.00\)"/>
    <numFmt numFmtId="165" formatCode="_(&quot;$&quot;* #,##0.00_);_(&quot;$&quot;* \(#,##0.00\);_(&quot;$&quot;* &quot;-&quot;??_);_(@_)"/>
    <numFmt numFmtId="166" formatCode="_(* #,##0.00_);_(* \(#,##0.00\);_(* &quot;-&quot;??_);_(@_)"/>
    <numFmt numFmtId="167" formatCode="[$$-C09]#,##0.00;[Red]&quot;-&quot;[$$-C09]#,##0.00"/>
    <numFmt numFmtId="168" formatCode="0.0%"/>
    <numFmt numFmtId="169" formatCode="0.0"/>
    <numFmt numFmtId="170" formatCode="_-* #,##0_-;\-* #,##0_-;_-* &quot;-&quot;??_-;_-@_-"/>
    <numFmt numFmtId="171" formatCode="###,###"/>
    <numFmt numFmtId="172" formatCode="#####\ ###\ ##0;\-#####\ ###\ ##0;&quot;–&quot;"/>
    <numFmt numFmtId="173" formatCode="0.0;\-0.0;&quot;–&quot;"/>
    <numFmt numFmtId="174" formatCode="#####################0"/>
    <numFmt numFmtId="175" formatCode="##########0"/>
    <numFmt numFmtId="176" formatCode="0.00000000000000%"/>
    <numFmt numFmtId="177" formatCode="#,##0;[Red]\(#,##0\)"/>
    <numFmt numFmtId="178" formatCode="0.000"/>
    <numFmt numFmtId="179" formatCode="[=0]\—;[&lt;0.05]\&lt;0.\1;#,##0\ "/>
    <numFmt numFmtId="180" formatCode="[=0]\—;[&lt;0.05]\&lt;0.\1;#,##0&quot;*&quot;"/>
    <numFmt numFmtId="181" formatCode="[=0]\—;[&lt;0.05]\&lt;0.\1;#,##0.0"/>
    <numFmt numFmtId="182" formatCode="0.0000"/>
    <numFmt numFmtId="183" formatCode="0.00000"/>
    <numFmt numFmtId="184" formatCode="#,##0.0;\-#,##0.0;\—"/>
    <numFmt numFmtId="185" formatCode="\—"/>
    <numFmt numFmtId="186" formatCode="0000"/>
    <numFmt numFmtId="187" formatCode="General&quot; &quot;"/>
    <numFmt numFmtId="188" formatCode="&quot;1 in &quot;0"/>
    <numFmt numFmtId="189" formatCode="0;\-0;0;@"/>
  </numFmts>
  <fonts count="180">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b/>
      <sz val="9"/>
      <color theme="1"/>
      <name val="Arial"/>
      <family val="2"/>
    </font>
    <font>
      <b/>
      <sz val="9"/>
      <color rgb="FF000000"/>
      <name val="Arial"/>
      <family val="2"/>
    </font>
    <font>
      <sz val="9"/>
      <name val="Arial"/>
      <family val="2"/>
    </font>
    <font>
      <sz val="9"/>
      <color indexed="8"/>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sz val="8"/>
      <name val="Calibri"/>
      <family val="2"/>
      <scheme val="minor"/>
    </font>
    <font>
      <vertAlign val="superscript"/>
      <sz val="8"/>
      <color theme="1"/>
      <name val="Arial"/>
      <family val="2"/>
    </font>
    <font>
      <sz val="8"/>
      <color theme="1"/>
      <name val="Calibri"/>
      <family val="2"/>
      <scheme val="minor"/>
    </font>
    <font>
      <vertAlign val="superscript"/>
      <sz val="9"/>
      <name val="Arial"/>
      <family val="2"/>
    </font>
    <font>
      <vertAlign val="superscript"/>
      <sz val="9"/>
      <color theme="1"/>
      <name val="Arial"/>
      <family val="2"/>
    </font>
    <font>
      <sz val="11"/>
      <name val="Arial"/>
      <family val="2"/>
    </font>
    <font>
      <sz val="12"/>
      <color rgb="FFFF0000"/>
      <name val="Arial"/>
      <family val="2"/>
    </font>
    <font>
      <sz val="11"/>
      <color theme="1"/>
      <name val="VIC"/>
    </font>
    <font>
      <sz val="11"/>
      <color rgb="FFFFFFFF"/>
      <name val="Calibri"/>
      <family val="2"/>
    </font>
    <font>
      <sz val="11"/>
      <color rgb="FF000000"/>
      <name val="Calibri"/>
      <family val="2"/>
    </font>
    <font>
      <b/>
      <vertAlign val="superscript"/>
      <sz val="10"/>
      <color rgb="FF000000"/>
      <name val="Arial"/>
      <family val="2"/>
    </font>
    <font>
      <sz val="11"/>
      <color rgb="FF444444"/>
      <name val="Calibri"/>
      <family val="2"/>
    </font>
    <font>
      <vertAlign val="superscript"/>
      <sz val="11"/>
      <color theme="1"/>
      <name val="Calibri"/>
      <family val="2"/>
      <scheme val="minor"/>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0000"/>
        <bgColor rgb="FF000000"/>
      </patternFill>
    </fill>
    <fill>
      <patternFill patternType="solid">
        <fgColor rgb="FFFFFFFF"/>
        <bgColor rgb="FF4472C4"/>
      </patternFill>
    </fill>
    <fill>
      <patternFill patternType="solid">
        <fgColor rgb="FFFFFFFF"/>
        <bgColor rgb="FF000000"/>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indexed="64"/>
      </top>
      <bottom/>
      <diagonal/>
    </border>
    <border>
      <left/>
      <right/>
      <top/>
      <bottom style="thin">
        <color rgb="FF000000"/>
      </bottom>
      <diagonal/>
    </border>
  </borders>
  <cellStyleXfs count="49763">
    <xf numFmtId="0" fontId="0" fillId="0" borderId="0"/>
    <xf numFmtId="0" fontId="2" fillId="0" borderId="0" applyNumberFormat="0" applyFill="0" applyBorder="0" applyAlignment="0" applyProtection="0"/>
    <xf numFmtId="167" fontId="1" fillId="0" borderId="0"/>
    <xf numFmtId="166"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7" fontId="1" fillId="8" borderId="8" applyNumberFormat="0" applyFont="0" applyAlignment="0" applyProtection="0"/>
    <xf numFmtId="167" fontId="32" fillId="0" borderId="0"/>
    <xf numFmtId="167"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6" fontId="29" fillId="0" borderId="0" applyFont="0" applyFill="0" applyBorder="0" applyAlignment="0" applyProtection="0"/>
    <xf numFmtId="0" fontId="30" fillId="0" borderId="0">
      <protection locked="0"/>
    </xf>
    <xf numFmtId="0" fontId="29" fillId="38" borderId="0">
      <protection locked="0"/>
    </xf>
    <xf numFmtId="0" fontId="38"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6" fontId="1" fillId="0" borderId="0" applyFont="0" applyFill="0" applyBorder="0" applyAlignment="0" applyProtection="0"/>
    <xf numFmtId="167" fontId="10" fillId="2" borderId="0" applyNumberFormat="0" applyBorder="0" applyAlignment="0" applyProtection="0"/>
    <xf numFmtId="0" fontId="29" fillId="0" borderId="0"/>
    <xf numFmtId="0" fontId="29" fillId="0" borderId="0"/>
    <xf numFmtId="0" fontId="27" fillId="0" borderId="0"/>
    <xf numFmtId="167" fontId="1" fillId="14" borderId="0" applyNumberFormat="0" applyBorder="0" applyAlignment="0" applyProtection="0"/>
    <xf numFmtId="0" fontId="31" fillId="0" borderId="0"/>
    <xf numFmtId="167" fontId="40"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0" fillId="0" borderId="0"/>
    <xf numFmtId="0" fontId="56" fillId="0" borderId="0">
      <alignment horizontal="left"/>
    </xf>
    <xf numFmtId="0" fontId="57" fillId="40" borderId="0">
      <protection locked="0"/>
    </xf>
    <xf numFmtId="0" fontId="57" fillId="36" borderId="14" applyBorder="0">
      <protection locked="0"/>
    </xf>
    <xf numFmtId="0" fontId="58" fillId="0" borderId="0"/>
    <xf numFmtId="0" fontId="59" fillId="41" borderId="0"/>
    <xf numFmtId="0" fontId="60" fillId="0" borderId="0">
      <alignment horizontal="left"/>
    </xf>
    <xf numFmtId="0" fontId="61" fillId="0" borderId="12">
      <alignment horizontal="left"/>
    </xf>
    <xf numFmtId="0" fontId="62" fillId="0" borderId="0">
      <alignment horizontal="left"/>
    </xf>
    <xf numFmtId="0" fontId="60" fillId="0" borderId="0">
      <alignment horizontal="left"/>
    </xf>
    <xf numFmtId="177" fontId="60" fillId="0" borderId="0">
      <alignment horizontal="right"/>
    </xf>
    <xf numFmtId="0" fontId="61" fillId="0" borderId="12">
      <alignment horizontal="right"/>
    </xf>
    <xf numFmtId="0" fontId="62" fillId="0" borderId="0">
      <alignment horizontal="right"/>
    </xf>
    <xf numFmtId="0" fontId="57" fillId="40" borderId="15">
      <protection locked="0"/>
    </xf>
    <xf numFmtId="0" fontId="63" fillId="0" borderId="0">
      <alignment horizontal="left"/>
    </xf>
    <xf numFmtId="0" fontId="62" fillId="0" borderId="0"/>
    <xf numFmtId="0" fontId="60" fillId="0" borderId="0"/>
    <xf numFmtId="0" fontId="65" fillId="0" borderId="16"/>
    <xf numFmtId="0" fontId="29" fillId="0" borderId="0"/>
    <xf numFmtId="0" fontId="36"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54" fillId="0" borderId="0">
      <alignment vertical="top"/>
    </xf>
    <xf numFmtId="0" fontId="54" fillId="0" borderId="0">
      <alignment vertical="top"/>
    </xf>
    <xf numFmtId="0" fontId="54" fillId="0" borderId="0">
      <alignment vertical="top"/>
    </xf>
    <xf numFmtId="9" fontId="68" fillId="0" borderId="0"/>
    <xf numFmtId="169" fontId="64" fillId="0" borderId="0"/>
    <xf numFmtId="169" fontId="69" fillId="0" borderId="0"/>
    <xf numFmtId="169" fontId="69" fillId="0" borderId="0"/>
    <xf numFmtId="169" fontId="64" fillId="0" borderId="0"/>
    <xf numFmtId="169" fontId="69" fillId="0" borderId="0"/>
    <xf numFmtId="169" fontId="69" fillId="0" borderId="0"/>
    <xf numFmtId="169" fontId="64" fillId="0" borderId="0"/>
    <xf numFmtId="169" fontId="69" fillId="0" borderId="0"/>
    <xf numFmtId="169" fontId="64" fillId="0" borderId="0"/>
    <xf numFmtId="169" fontId="69" fillId="0" borderId="0"/>
    <xf numFmtId="169" fontId="64" fillId="0" borderId="0"/>
    <xf numFmtId="169" fontId="6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4"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4"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5"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4"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4"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4"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45"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4"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4"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4"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45"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4"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4"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4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3"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21" fillId="12"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2" fillId="58" borderId="0" applyNumberFormat="0" applyBorder="0" applyAlignment="0" applyProtection="0"/>
    <xf numFmtId="0" fontId="71" fillId="58" borderId="0" applyNumberFormat="0" applyBorder="0" applyAlignment="0" applyProtection="0"/>
    <xf numFmtId="0" fontId="72" fillId="58"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2" fillId="58"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3"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4" borderId="0" applyNumberFormat="0" applyBorder="0" applyAlignment="0" applyProtection="0"/>
    <xf numFmtId="0" fontId="72" fillId="54" borderId="0" applyNumberFormat="0" applyBorder="0" applyAlignment="0" applyProtection="0"/>
    <xf numFmtId="0" fontId="21" fillId="16" borderId="0" applyNumberFormat="0" applyBorder="0" applyAlignment="0" applyProtection="0"/>
    <xf numFmtId="0" fontId="72" fillId="54"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3"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2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2" fillId="56" borderId="0" applyNumberFormat="0" applyBorder="0" applyAlignment="0" applyProtection="0"/>
    <xf numFmtId="0" fontId="71" fillId="56" borderId="0" applyNumberFormat="0" applyBorder="0" applyAlignment="0" applyProtection="0"/>
    <xf numFmtId="0" fontId="72" fillId="56"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2" fillId="56"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1" fillId="60" borderId="0" applyNumberFormat="0" applyBorder="0" applyAlignment="0" applyProtection="0"/>
    <xf numFmtId="0" fontId="2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4" borderId="0" applyNumberFormat="0" applyBorder="0" applyAlignment="0" applyProtection="0"/>
    <xf numFmtId="0" fontId="71" fillId="61"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8" borderId="0" applyNumberFormat="0" applyBorder="0" applyAlignment="0" applyProtection="0"/>
    <xf numFmtId="0" fontId="72" fillId="59"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3"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1" fillId="62" borderId="0" applyNumberFormat="0" applyBorder="0" applyAlignment="0" applyProtection="0"/>
    <xf numFmtId="0" fontId="2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2" fillId="62" borderId="0" applyNumberFormat="0" applyBorder="0" applyAlignment="0" applyProtection="0"/>
    <xf numFmtId="0" fontId="71" fillId="62" borderId="0" applyNumberFormat="0" applyBorder="0" applyAlignment="0" applyProtection="0"/>
    <xf numFmtId="0" fontId="72" fillId="62" borderId="0" applyNumberFormat="0" applyBorder="0" applyAlignment="0" applyProtection="0"/>
    <xf numFmtId="0" fontId="21" fillId="32" borderId="0" applyNumberFormat="0" applyBorder="0" applyAlignment="0" applyProtection="0"/>
    <xf numFmtId="0" fontId="71" fillId="47" borderId="0" applyNumberFormat="0" applyBorder="0" applyAlignment="0" applyProtection="0"/>
    <xf numFmtId="0" fontId="72" fillId="62"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3"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1" fillId="9" borderId="0" applyNumberFormat="0" applyBorder="0" applyAlignment="0" applyProtection="0"/>
    <xf numFmtId="0" fontId="71"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2" fillId="63" borderId="0" applyNumberFormat="0" applyBorder="0" applyAlignment="0" applyProtection="0"/>
    <xf numFmtId="0" fontId="71" fillId="63" borderId="0" applyNumberFormat="0" applyBorder="0" applyAlignment="0" applyProtection="0"/>
    <xf numFmtId="0" fontId="72" fillId="63"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2" fillId="63"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3"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4" borderId="0" applyNumberFormat="0" applyBorder="0" applyAlignment="0" applyProtection="0"/>
    <xf numFmtId="0" fontId="72" fillId="64" borderId="0" applyNumberFormat="0" applyBorder="0" applyAlignment="0" applyProtection="0"/>
    <xf numFmtId="0" fontId="21" fillId="13" borderId="0" applyNumberFormat="0" applyBorder="0" applyAlignment="0" applyProtection="0"/>
    <xf numFmtId="0" fontId="72" fillId="64"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3"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2"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21" fillId="17" borderId="0" applyNumberFormat="0" applyBorder="0" applyAlignment="0" applyProtection="0"/>
    <xf numFmtId="0" fontId="71" fillId="48" borderId="0" applyNumberFormat="0" applyBorder="0" applyAlignment="0" applyProtection="0"/>
    <xf numFmtId="0" fontId="72" fillId="65"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3"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21" fillId="21" borderId="0" applyNumberFormat="0" applyBorder="0" applyAlignment="0" applyProtection="0"/>
    <xf numFmtId="0" fontId="71"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2" fillId="60" borderId="0" applyNumberFormat="0" applyBorder="0" applyAlignment="0" applyProtection="0"/>
    <xf numFmtId="0" fontId="71" fillId="60" borderId="0" applyNumberFormat="0" applyBorder="0" applyAlignment="0" applyProtection="0"/>
    <xf numFmtId="0" fontId="72" fillId="60"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2" fillId="60"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3"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59" borderId="0" applyNumberFormat="0" applyBorder="0" applyAlignment="0" applyProtection="0"/>
    <xf numFmtId="0" fontId="72" fillId="59" borderId="0" applyNumberFormat="0" applyBorder="0" applyAlignment="0" applyProtection="0"/>
    <xf numFmtId="0" fontId="21" fillId="25" borderId="0" applyNumberFormat="0" applyBorder="0" applyAlignment="0" applyProtection="0"/>
    <xf numFmtId="0" fontId="72" fillId="59"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3"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21" fillId="29" borderId="0" applyNumberFormat="0" applyBorder="0" applyAlignment="0" applyProtection="0"/>
    <xf numFmtId="0" fontId="72" fillId="67" borderId="0" applyNumberFormat="0" applyBorder="0" applyAlignment="0" applyProtection="0"/>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79"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37" fontId="74" fillId="40" borderId="21" applyBorder="0" applyProtection="0">
      <alignment vertical="center"/>
    </xf>
    <xf numFmtId="0" fontId="75"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6" fillId="48" borderId="0" applyNumberFormat="0" applyBorder="0" applyAlignment="0" applyProtection="0"/>
    <xf numFmtId="0" fontId="75" fillId="48" borderId="0" applyNumberFormat="0" applyBorder="0" applyAlignment="0" applyProtection="0"/>
    <xf numFmtId="0" fontId="76" fillId="48" borderId="0" applyNumberFormat="0" applyBorder="0" applyAlignment="0" applyProtection="0"/>
    <xf numFmtId="0" fontId="11" fillId="3" borderId="0" applyNumberFormat="0" applyBorder="0" applyAlignment="0" applyProtection="0"/>
    <xf numFmtId="0" fontId="75" fillId="51" borderId="0" applyNumberFormat="0" applyBorder="0" applyAlignment="0" applyProtection="0"/>
    <xf numFmtId="0" fontId="76"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78" fillId="69" borderId="0" applyBorder="0">
      <alignment horizontal="left" vertical="center" indent="1"/>
    </xf>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1" fillId="70"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45" borderId="23" applyNumberFormat="0" applyAlignment="0" applyProtection="0"/>
    <xf numFmtId="0" fontId="80" fillId="45"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45"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15" fillId="6" borderId="4"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45"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45" borderId="23" applyNumberFormat="0" applyAlignment="0" applyProtection="0"/>
    <xf numFmtId="0" fontId="80" fillId="45" borderId="23" applyNumberFormat="0" applyAlignment="0" applyProtection="0"/>
    <xf numFmtId="0" fontId="15" fillId="6" borderId="4"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81"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80"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79" fillId="70" borderId="23" applyNumberFormat="0" applyAlignment="0" applyProtection="0"/>
    <xf numFmtId="0" fontId="15" fillId="6" borderId="4" applyNumberFormat="0" applyAlignment="0" applyProtection="0"/>
    <xf numFmtId="0" fontId="79" fillId="70" borderId="23" applyNumberFormat="0" applyAlignment="0" applyProtection="0"/>
    <xf numFmtId="0" fontId="80" fillId="45" borderId="23" applyNumberFormat="0" applyAlignment="0" applyProtection="0"/>
    <xf numFmtId="0" fontId="15" fillId="6" borderId="4" applyNumberFormat="0" applyAlignment="0" applyProtection="0"/>
    <xf numFmtId="0" fontId="80" fillId="45" borderId="23" applyNumberFormat="0" applyAlignment="0" applyProtection="0"/>
    <xf numFmtId="0" fontId="15" fillId="6" borderId="4" applyNumberFormat="0" applyAlignment="0" applyProtection="0"/>
    <xf numFmtId="0" fontId="82"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85"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4"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83"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83" fillId="61" borderId="24" applyNumberFormat="0" applyAlignment="0" applyProtection="0"/>
    <xf numFmtId="0" fontId="84" fillId="61" borderId="24" applyNumberFormat="0" applyAlignment="0" applyProtection="0"/>
    <xf numFmtId="0" fontId="17" fillId="7" borderId="7" applyNumberFormat="0" applyAlignment="0" applyProtection="0"/>
    <xf numFmtId="0" fontId="84" fillId="61" borderId="24" applyNumberFormat="0" applyAlignment="0" applyProtection="0"/>
    <xf numFmtId="0" fontId="17" fillId="7" borderId="7" applyNumberFormat="0" applyAlignment="0" applyProtection="0"/>
    <xf numFmtId="0" fontId="17" fillId="7" borderId="7" applyNumberFormat="0" applyAlignment="0" applyProtection="0"/>
    <xf numFmtId="0" fontId="86" fillId="42" borderId="0">
      <alignment horizontal="center"/>
    </xf>
    <xf numFmtId="0" fontId="87" fillId="42" borderId="0">
      <alignment horizontal="center" vertical="center"/>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0" applyFill="0" applyBorder="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5"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49" fontId="55"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88" fillId="42" borderId="0">
      <alignment horizontal="center"/>
    </xf>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4"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6" fillId="0" borderId="0" applyFont="0" applyFill="0" applyBorder="0" applyAlignment="0" applyProtection="0"/>
    <xf numFmtId="166" fontId="27" fillId="0" borderId="0" applyFont="0" applyFill="0" applyBorder="0" applyAlignment="0" applyProtection="0"/>
    <xf numFmtId="166" fontId="2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57"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89" fillId="40" borderId="22" applyBorder="0">
      <protection locked="0"/>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 fontId="55" fillId="0" borderId="0" applyNumberFormat="0" applyFill="0" applyBorder="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169"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2" fontId="55" fillId="0" borderId="0" applyFill="0" applyBorder="0" applyAlignment="0" applyProtection="0">
      <alignment horizontal="right"/>
    </xf>
    <xf numFmtId="178" fontId="55" fillId="0" borderId="0" applyFill="0" applyBorder="0" applyAlignment="0" applyProtection="0">
      <alignment horizontal="right"/>
    </xf>
    <xf numFmtId="178" fontId="55" fillId="0" borderId="0" applyFill="0" applyBorder="0" applyAlignment="0" applyProtection="0">
      <alignment horizontal="right"/>
    </xf>
    <xf numFmtId="178" fontId="55" fillId="0" borderId="0" applyFill="0" applyBorder="0" applyAlignment="0" applyProtection="0">
      <alignment horizontal="right"/>
    </xf>
    <xf numFmtId="178" fontId="55" fillId="0" borderId="0" applyFill="0" applyBorder="0" applyAlignment="0" applyProtection="0">
      <alignment horizontal="right"/>
    </xf>
    <xf numFmtId="178" fontId="55" fillId="0" borderId="0" applyFill="0" applyBorder="0" applyAlignment="0" applyProtection="0">
      <alignment horizontal="right"/>
    </xf>
    <xf numFmtId="182" fontId="55" fillId="0" borderId="0" applyFill="0" applyBorder="0" applyAlignment="0" applyProtection="0">
      <alignment horizontal="right"/>
    </xf>
    <xf numFmtId="182" fontId="55" fillId="0" borderId="0" applyFill="0" applyBorder="0" applyAlignment="0" applyProtection="0">
      <alignment horizontal="right"/>
    </xf>
    <xf numFmtId="182" fontId="55" fillId="0" borderId="0" applyFill="0" applyBorder="0" applyAlignment="0" applyProtection="0">
      <alignment horizontal="right"/>
    </xf>
    <xf numFmtId="182" fontId="55" fillId="0" borderId="0" applyFill="0" applyBorder="0" applyAlignment="0" applyProtection="0">
      <alignment horizontal="right"/>
    </xf>
    <xf numFmtId="182" fontId="55" fillId="0" borderId="0" applyFill="0" applyBorder="0" applyAlignment="0" applyProtection="0">
      <alignment horizontal="right"/>
    </xf>
    <xf numFmtId="183" fontId="55" fillId="0" borderId="0" applyFill="0" applyBorder="0" applyAlignment="0" applyProtection="0">
      <alignment horizontal="right"/>
    </xf>
    <xf numFmtId="183" fontId="55" fillId="0" borderId="0" applyFill="0" applyBorder="0" applyAlignment="0" applyProtection="0">
      <alignment horizontal="right"/>
    </xf>
    <xf numFmtId="183" fontId="55" fillId="0" borderId="0" applyFill="0" applyBorder="0" applyAlignment="0" applyProtection="0">
      <alignment horizontal="right"/>
    </xf>
    <xf numFmtId="183" fontId="55" fillId="0" borderId="0" applyFill="0" applyBorder="0" applyAlignment="0" applyProtection="0">
      <alignment horizontal="right"/>
    </xf>
    <xf numFmtId="183" fontId="55"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169"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 fontId="55" fillId="0" borderId="0" applyNumberFormat="0" applyFill="0" applyBorder="0" applyProtection="0">
      <alignment horizontal="left"/>
    </xf>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9"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41" fillId="42" borderId="17">
      <alignment horizontal="left"/>
    </xf>
    <xf numFmtId="0" fontId="95" fillId="42" borderId="0">
      <alignment horizontal="left"/>
    </xf>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98"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6" fillId="50" borderId="0" applyNumberFormat="0" applyBorder="0" applyAlignment="0" applyProtection="0"/>
    <xf numFmtId="0" fontId="97" fillId="50" borderId="0" applyNumberFormat="0" applyBorder="0" applyAlignment="0" applyProtection="0"/>
    <xf numFmtId="0" fontId="10" fillId="2" borderId="0" applyNumberFormat="0" applyBorder="0" applyAlignment="0" applyProtection="0"/>
    <xf numFmtId="0" fontId="97" fillId="50" borderId="0" applyNumberFormat="0" applyBorder="0" applyAlignment="0" applyProtection="0"/>
    <xf numFmtId="0" fontId="99" fillId="43" borderId="0">
      <alignment horizontal="right" vertical="top" textRotation="90" wrapText="1"/>
    </xf>
    <xf numFmtId="37" fontId="100" fillId="72" borderId="27" applyBorder="0">
      <alignment horizontal="left" vertical="center" indent="1"/>
    </xf>
    <xf numFmtId="37" fontId="101" fillId="42" borderId="18" applyFill="0">
      <alignment vertical="center"/>
    </xf>
    <xf numFmtId="37" fontId="100" fillId="72" borderId="27" applyBorder="0">
      <alignment horizontal="left" vertical="center" indent="1"/>
    </xf>
    <xf numFmtId="0" fontId="101" fillId="73" borderId="19" applyNumberFormat="0">
      <alignment horizontal="left" vertical="top" indent="1"/>
    </xf>
    <xf numFmtId="0" fontId="101" fillId="40" borderId="0" applyBorder="0">
      <alignment horizontal="left" vertical="center" indent="1"/>
    </xf>
    <xf numFmtId="0" fontId="101" fillId="0" borderId="19" applyNumberFormat="0" applyFill="0">
      <alignment horizontal="centerContinuous" vertical="top"/>
    </xf>
    <xf numFmtId="0" fontId="102" fillId="40" borderId="28" applyNumberFormat="0" applyBorder="0">
      <alignment horizontal="left" vertical="center" indent="1"/>
    </xf>
    <xf numFmtId="0" fontId="103" fillId="0" borderId="0" applyNumberFormat="0" applyFill="0" applyBorder="0" applyProtection="0">
      <alignment horizontal="center"/>
    </xf>
    <xf numFmtId="0" fontId="104" fillId="41" borderId="0"/>
    <xf numFmtId="0" fontId="7" fillId="0" borderId="1" applyNumberFormat="0" applyFill="0" applyAlignment="0" applyProtection="0"/>
    <xf numFmtId="0" fontId="104" fillId="41" borderId="0"/>
    <xf numFmtId="0" fontId="104" fillId="41" borderId="0"/>
    <xf numFmtId="0" fontId="105" fillId="0" borderId="29" applyNumberFormat="0" applyFill="0" applyAlignment="0" applyProtection="0"/>
    <xf numFmtId="0" fontId="105" fillId="0" borderId="29" applyNumberFormat="0" applyFill="0" applyAlignment="0" applyProtection="0"/>
    <xf numFmtId="0" fontId="7" fillId="0" borderId="1" applyNumberFormat="0" applyFill="0" applyAlignment="0" applyProtection="0"/>
    <xf numFmtId="0" fontId="104" fillId="41" borderId="0"/>
    <xf numFmtId="0" fontId="7" fillId="0" borderId="1" applyNumberFormat="0" applyFill="0" applyAlignment="0" applyProtection="0"/>
    <xf numFmtId="0" fontId="106" fillId="0" borderId="30"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104" fillId="41" borderId="0"/>
    <xf numFmtId="0" fontId="104" fillId="41" borderId="0"/>
    <xf numFmtId="0" fontId="105" fillId="0" borderId="29" applyNumberFormat="0" applyFill="0" applyAlignment="0" applyProtection="0"/>
    <xf numFmtId="0" fontId="104" fillId="41" borderId="0"/>
    <xf numFmtId="0" fontId="105" fillId="0" borderId="29" applyNumberFormat="0" applyFill="0" applyAlignment="0" applyProtection="0"/>
    <xf numFmtId="0" fontId="105" fillId="0" borderId="29" applyNumberFormat="0" applyFill="0" applyAlignment="0" applyProtection="0"/>
    <xf numFmtId="0" fontId="104" fillId="41" borderId="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104" fillId="41" borderId="0"/>
    <xf numFmtId="0" fontId="7" fillId="0" borderId="1" applyNumberFormat="0" applyFill="0" applyAlignment="0" applyProtection="0"/>
    <xf numFmtId="0" fontId="7" fillId="0" borderId="1" applyNumberFormat="0" applyFill="0" applyAlignment="0" applyProtection="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59" fillId="41" borderId="0"/>
    <xf numFmtId="0" fontId="8" fillId="0" borderId="2" applyNumberFormat="0" applyFill="0" applyAlignment="0" applyProtection="0"/>
    <xf numFmtId="0" fontId="59" fillId="41" borderId="0"/>
    <xf numFmtId="0" fontId="59" fillId="41" borderId="0"/>
    <xf numFmtId="0" fontId="107" fillId="0" borderId="31" applyNumberFormat="0" applyFill="0" applyAlignment="0" applyProtection="0"/>
    <xf numFmtId="0" fontId="107" fillId="0" borderId="31" applyNumberFormat="0" applyFill="0" applyAlignment="0" applyProtection="0"/>
    <xf numFmtId="0" fontId="8" fillId="0" borderId="2" applyNumberFormat="0" applyFill="0" applyAlignment="0" applyProtection="0"/>
    <xf numFmtId="0" fontId="59" fillId="41" borderId="0"/>
    <xf numFmtId="0" fontId="8" fillId="0" borderId="2" applyNumberFormat="0" applyFill="0" applyAlignment="0" applyProtection="0"/>
    <xf numFmtId="0" fontId="108" fillId="0" borderId="30"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59" fillId="41" borderId="0"/>
    <xf numFmtId="0" fontId="59" fillId="41" borderId="0"/>
    <xf numFmtId="0" fontId="107" fillId="0" borderId="31" applyNumberFormat="0" applyFill="0" applyAlignment="0" applyProtection="0"/>
    <xf numFmtId="0" fontId="59" fillId="41" borderId="0"/>
    <xf numFmtId="0" fontId="107" fillId="0" borderId="31" applyNumberFormat="0" applyFill="0" applyAlignment="0" applyProtection="0"/>
    <xf numFmtId="0" fontId="107" fillId="0" borderId="31" applyNumberFormat="0" applyFill="0" applyAlignment="0" applyProtection="0"/>
    <xf numFmtId="0" fontId="59" fillId="41" borderId="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59" fillId="41" borderId="0"/>
    <xf numFmtId="0" fontId="8" fillId="0" borderId="2" applyNumberFormat="0" applyFill="0" applyAlignment="0" applyProtection="0"/>
    <xf numFmtId="0" fontId="8" fillId="0" borderId="2" applyNumberFormat="0" applyFill="0" applyAlignment="0" applyProtection="0"/>
    <xf numFmtId="0" fontId="38" fillId="0" borderId="0">
      <protection locked="0"/>
    </xf>
    <xf numFmtId="0" fontId="38" fillId="0" borderId="0">
      <protection locked="0"/>
    </xf>
    <xf numFmtId="0" fontId="9" fillId="0" borderId="3"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11" fillId="0" borderId="3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109" fillId="0" borderId="32"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9" fillId="0" borderId="3" applyNumberFormat="0" applyFill="0" applyAlignment="0" applyProtection="0"/>
    <xf numFmtId="0" fontId="110" fillId="0" borderId="32" applyNumberFormat="0" applyFill="0" applyAlignment="0" applyProtection="0"/>
    <xf numFmtId="0" fontId="9" fillId="0" borderId="3" applyNumberFormat="0" applyFill="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38" fillId="0" borderId="0">
      <protection locked="0"/>
    </xf>
    <xf numFmtId="0" fontId="112" fillId="0" borderId="0">
      <alignment horizontal="center"/>
    </xf>
    <xf numFmtId="0" fontId="38" fillId="0" borderId="0">
      <protection locked="0"/>
    </xf>
    <xf numFmtId="0" fontId="103" fillId="0" borderId="0" applyNumberFormat="0" applyFill="0" applyBorder="0" applyProtection="0">
      <alignment horizontal="center"/>
    </xf>
    <xf numFmtId="0" fontId="103" fillId="0" borderId="0" applyNumberFormat="0" applyFill="0" applyBorder="0" applyProtection="0">
      <alignment horizontal="center"/>
    </xf>
    <xf numFmtId="0" fontId="38" fillId="0" borderId="0">
      <protection locked="0"/>
    </xf>
    <xf numFmtId="0" fontId="113" fillId="0" borderId="0"/>
    <xf numFmtId="0" fontId="103" fillId="0" borderId="0" applyNumberFormat="0" applyFill="0" applyBorder="0" applyProtection="0">
      <alignment horizontal="center" textRotation="90"/>
    </xf>
    <xf numFmtId="0" fontId="112" fillId="0" borderId="0">
      <alignment horizontal="center" textRotation="9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xf numFmtId="0" fontId="2"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93" fillId="0" borderId="0" applyNumberFormat="0" applyFill="0" applyBorder="0" applyAlignment="0" applyProtection="0"/>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5" fillId="0" borderId="0" applyNumberFormat="0" applyFill="0" applyBorder="0" applyAlignment="0" applyProtection="0"/>
    <xf numFmtId="0" fontId="11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2"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3" fillId="5" borderId="4"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3"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70"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3"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1"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22" fillId="47" borderId="23" applyNumberFormat="0" applyAlignment="0" applyProtection="0"/>
    <xf numFmtId="0" fontId="122"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61" fillId="0" borderId="12">
      <alignment horizontal="left"/>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1">
      <alignment wrapText="1"/>
    </xf>
    <xf numFmtId="0" fontId="124" fillId="42" borderId="13"/>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124"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7"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25" fillId="0" borderId="35"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26"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69" fillId="0" borderId="0"/>
    <xf numFmtId="0" fontId="27" fillId="0" borderId="0"/>
    <xf numFmtId="0" fontId="69" fillId="0" borderId="0"/>
    <xf numFmtId="0" fontId="69" fillId="0" borderId="0"/>
    <xf numFmtId="0" fontId="27" fillId="0" borderId="0"/>
    <xf numFmtId="0" fontId="27" fillId="0" borderId="0"/>
    <xf numFmtId="0" fontId="27" fillId="0" borderId="0"/>
    <xf numFmtId="0" fontId="64" fillId="0" borderId="0"/>
    <xf numFmtId="0" fontId="69" fillId="0" borderId="0"/>
    <xf numFmtId="0" fontId="64" fillId="0" borderId="0"/>
    <xf numFmtId="0" fontId="69" fillId="0" borderId="0"/>
    <xf numFmtId="0" fontId="64" fillId="0" borderId="0"/>
    <xf numFmtId="0" fontId="6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4"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64" fillId="0" borderId="0"/>
    <xf numFmtId="0" fontId="69" fillId="0" borderId="0"/>
    <xf numFmtId="0" fontId="69" fillId="0" borderId="0"/>
    <xf numFmtId="0" fontId="69" fillId="0" borderId="0"/>
    <xf numFmtId="0" fontId="69" fillId="0" borderId="0"/>
    <xf numFmtId="0" fontId="29" fillId="0" borderId="0"/>
    <xf numFmtId="0" fontId="64" fillId="0" borderId="0"/>
    <xf numFmtId="0" fontId="64" fillId="0" borderId="0"/>
    <xf numFmtId="0" fontId="69" fillId="0" borderId="0"/>
    <xf numFmtId="0" fontId="6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64" fillId="0" borderId="0"/>
    <xf numFmtId="0" fontId="69" fillId="0" borderId="0"/>
    <xf numFmtId="0" fontId="64" fillId="0" borderId="0"/>
    <xf numFmtId="0" fontId="29" fillId="0" borderId="0"/>
    <xf numFmtId="0" fontId="29" fillId="0" borderId="0"/>
    <xf numFmtId="0" fontId="29" fillId="0" borderId="0" applyFont="0" applyFill="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130"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28" fillId="55" borderId="0" applyNumberFormat="0" applyBorder="0" applyAlignment="0" applyProtection="0"/>
    <xf numFmtId="0" fontId="129" fillId="55" borderId="0" applyNumberFormat="0" applyBorder="0" applyAlignment="0" applyProtection="0"/>
    <xf numFmtId="0" fontId="67" fillId="4" borderId="0" applyNumberFormat="0" applyBorder="0" applyAlignment="0" applyProtection="0"/>
    <xf numFmtId="0" fontId="129" fillId="55" borderId="0" applyNumberFormat="0" applyBorder="0" applyAlignment="0" applyProtection="0"/>
    <xf numFmtId="0" fontId="131"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29" fillId="0" borderId="0"/>
    <xf numFmtId="0" fontId="1" fillId="0" borderId="0"/>
    <xf numFmtId="0" fontId="1" fillId="0" borderId="0"/>
    <xf numFmtId="0" fontId="1" fillId="0" borderId="0"/>
    <xf numFmtId="0" fontId="29"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2" fillId="0" borderId="0"/>
    <xf numFmtId="0" fontId="132" fillId="0" borderId="0"/>
    <xf numFmtId="0" fontId="132" fillId="0" borderId="0"/>
    <xf numFmtId="0" fontId="132"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0"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0" fillId="0" borderId="0"/>
    <xf numFmtId="0" fontId="29" fillId="0" borderId="0"/>
    <xf numFmtId="0" fontId="29" fillId="0" borderId="0"/>
    <xf numFmtId="0" fontId="29" fillId="0" borderId="0"/>
    <xf numFmtId="0" fontId="29" fillId="0" borderId="0"/>
    <xf numFmtId="0" fontId="27"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29" fillId="0" borderId="0"/>
    <xf numFmtId="0" fontId="29" fillId="0" borderId="0"/>
    <xf numFmtId="0" fontId="27" fillId="0" borderId="0"/>
    <xf numFmtId="0" fontId="27"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29" fillId="0" borderId="0"/>
    <xf numFmtId="0" fontId="29"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27" fillId="0" borderId="0"/>
    <xf numFmtId="0" fontId="29" fillId="0" borderId="0"/>
    <xf numFmtId="0" fontId="29" fillId="0" borderId="0"/>
    <xf numFmtId="0" fontId="29" fillId="0" borderId="0"/>
    <xf numFmtId="0" fontId="29" fillId="0" borderId="0"/>
    <xf numFmtId="0" fontId="40"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0"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0" fillId="0" borderId="0"/>
    <xf numFmtId="0" fontId="40"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54" fillId="0" borderId="0"/>
    <xf numFmtId="0" fontId="54"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0" fillId="0" borderId="0"/>
    <xf numFmtId="0" fontId="1" fillId="0" borderId="0"/>
    <xf numFmtId="0" fontId="1" fillId="0" borderId="0"/>
    <xf numFmtId="0" fontId="27"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3" fillId="0" borderId="0"/>
    <xf numFmtId="0" fontId="32" fillId="0" borderId="0"/>
    <xf numFmtId="0" fontId="133" fillId="0" borderId="0"/>
    <xf numFmtId="0" fontId="29" fillId="0" borderId="0">
      <alignment vertical="top"/>
    </xf>
    <xf numFmtId="0" fontId="27" fillId="0" borderId="0"/>
    <xf numFmtId="0" fontId="1" fillId="0" borderId="0"/>
    <xf numFmtId="0" fontId="1" fillId="0" borderId="0"/>
    <xf numFmtId="0" fontId="54"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54" fillId="0" borderId="0"/>
    <xf numFmtId="0" fontId="27"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1" fillId="0" borderId="0"/>
    <xf numFmtId="0" fontId="1"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54" fillId="0" borderId="0"/>
    <xf numFmtId="0" fontId="54"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54" fillId="0" borderId="0"/>
    <xf numFmtId="0" fontId="27" fillId="0" borderId="0"/>
    <xf numFmtId="0" fontId="54"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0" fillId="0" borderId="0"/>
    <xf numFmtId="0" fontId="27" fillId="0" borderId="0"/>
    <xf numFmtId="0" fontId="29" fillId="0" borderId="0"/>
    <xf numFmtId="0" fontId="40" fillId="0" borderId="0"/>
    <xf numFmtId="0" fontId="29" fillId="0" borderId="0"/>
    <xf numFmtId="0" fontId="29" fillId="0" borderId="0"/>
    <xf numFmtId="0" fontId="29" fillId="0" borderId="0"/>
    <xf numFmtId="0" fontId="54" fillId="0" borderId="0"/>
    <xf numFmtId="0" fontId="40" fillId="0" borderId="0"/>
    <xf numFmtId="0" fontId="27" fillId="0" borderId="0"/>
    <xf numFmtId="0" fontId="27" fillId="0" borderId="0"/>
    <xf numFmtId="0" fontId="40" fillId="0" borderId="0"/>
    <xf numFmtId="0" fontId="40" fillId="0" borderId="0"/>
    <xf numFmtId="0" fontId="27"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34"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13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3"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0" fillId="0" borderId="0"/>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1" fontId="27" fillId="0" borderId="0" applyFill="0" applyBorder="0" applyProtection="0">
      <alignment horizontal="right"/>
    </xf>
    <xf numFmtId="1" fontId="27" fillId="0" borderId="0" applyFill="0" applyBorder="0" applyProtection="0">
      <alignment horizontal="right"/>
    </xf>
    <xf numFmtId="0" fontId="40" fillId="0" borderId="0"/>
    <xf numFmtId="1" fontId="27" fillId="0" borderId="0" applyFill="0" applyBorder="0" applyProtection="0">
      <alignment horizontal="right"/>
    </xf>
    <xf numFmtId="0" fontId="54" fillId="0" borderId="0"/>
    <xf numFmtId="0" fontId="40"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1" fillId="0" borderId="0"/>
    <xf numFmtId="0" fontId="1" fillId="0" borderId="0"/>
    <xf numFmtId="1" fontId="27" fillId="0" borderId="0" applyFill="0" applyBorder="0" applyProtection="0">
      <alignment horizontal="right"/>
    </xf>
    <xf numFmtId="0" fontId="40" fillId="0" borderId="0"/>
    <xf numFmtId="0" fontId="1" fillId="0" borderId="0"/>
    <xf numFmtId="1" fontId="27" fillId="0" borderId="0" applyFill="0" applyBorder="0" applyProtection="0">
      <alignment horizontal="right"/>
    </xf>
    <xf numFmtId="0" fontId="40" fillId="0" borderId="0"/>
    <xf numFmtId="0" fontId="54" fillId="0" borderId="0"/>
    <xf numFmtId="0" fontId="54" fillId="0" borderId="0"/>
    <xf numFmtId="0" fontId="54"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54" fillId="0" borderId="0"/>
    <xf numFmtId="0" fontId="54"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54" fillId="0" borderId="0"/>
    <xf numFmtId="0" fontId="29" fillId="0" borderId="0"/>
    <xf numFmtId="0" fontId="29" fillId="0" borderId="0"/>
    <xf numFmtId="0" fontId="29" fillId="0" borderId="0"/>
    <xf numFmtId="0" fontId="54"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0"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0" fillId="0" borderId="0"/>
    <xf numFmtId="0" fontId="54" fillId="0" borderId="0"/>
    <xf numFmtId="0" fontId="54" fillId="0" borderId="0"/>
    <xf numFmtId="0" fontId="54" fillId="0" borderId="0"/>
    <xf numFmtId="0" fontId="27" fillId="0" borderId="0"/>
    <xf numFmtId="0" fontId="40"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54" fillId="0" borderId="0"/>
    <xf numFmtId="0" fontId="29" fillId="0" borderId="0"/>
    <xf numFmtId="0" fontId="29" fillId="0" borderId="0"/>
    <xf numFmtId="0" fontId="29" fillId="0" borderId="0"/>
    <xf numFmtId="0" fontId="27" fillId="0" borderId="0"/>
    <xf numFmtId="0" fontId="29" fillId="0" borderId="0"/>
    <xf numFmtId="0" fontId="40"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0" fillId="0" borderId="0"/>
    <xf numFmtId="0" fontId="27" fillId="0" borderId="0"/>
    <xf numFmtId="0" fontId="29" fillId="0" borderId="0"/>
    <xf numFmtId="0" fontId="29" fillId="0" borderId="0"/>
    <xf numFmtId="0" fontId="1" fillId="0" borderId="0"/>
    <xf numFmtId="0" fontId="133" fillId="0" borderId="0"/>
    <xf numFmtId="0" fontId="27" fillId="0" borderId="0"/>
    <xf numFmtId="0" fontId="40" fillId="0" borderId="0"/>
    <xf numFmtId="0" fontId="133" fillId="0" borderId="0"/>
    <xf numFmtId="0" fontId="133" fillId="0" borderId="0"/>
    <xf numFmtId="0" fontId="40" fillId="0" borderId="0"/>
    <xf numFmtId="0" fontId="29" fillId="0" borderId="0"/>
    <xf numFmtId="0" fontId="29" fillId="0" borderId="0"/>
    <xf numFmtId="0" fontId="29" fillId="0" borderId="0"/>
    <xf numFmtId="0" fontId="40" fillId="0" borderId="0"/>
    <xf numFmtId="0" fontId="40" fillId="0" borderId="0"/>
    <xf numFmtId="0" fontId="27" fillId="0" borderId="0"/>
    <xf numFmtId="0" fontId="29" fillId="0" borderId="0"/>
    <xf numFmtId="0" fontId="1"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0"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1" fontId="27" fillId="0" borderId="0" applyFill="0" applyBorder="0" applyProtection="0">
      <alignment horizontal="right"/>
    </xf>
    <xf numFmtId="0" fontId="54"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0"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0"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0" fillId="0" borderId="0"/>
    <xf numFmtId="0" fontId="27"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35"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0"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0" fillId="0" borderId="0"/>
    <xf numFmtId="0" fontId="1" fillId="0" borderId="0"/>
    <xf numFmtId="0" fontId="40"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0" fillId="0" borderId="0"/>
    <xf numFmtId="0" fontId="40" fillId="0" borderId="0"/>
    <xf numFmtId="0" fontId="40"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40"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0"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0"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1" fillId="0" borderId="0"/>
    <xf numFmtId="0" fontId="40" fillId="0" borderId="0"/>
    <xf numFmtId="0" fontId="40"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0"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0" fillId="0" borderId="0"/>
    <xf numFmtId="0" fontId="27" fillId="0" borderId="0"/>
    <xf numFmtId="0" fontId="1" fillId="0" borderId="0"/>
    <xf numFmtId="0" fontId="1" fillId="0" borderId="0"/>
    <xf numFmtId="0" fontId="27" fillId="0" borderId="0"/>
    <xf numFmtId="0" fontId="40"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0" fillId="0" borderId="0"/>
    <xf numFmtId="0" fontId="27" fillId="0" borderId="0"/>
    <xf numFmtId="0" fontId="40"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8" borderId="8" applyNumberFormat="0" applyFont="0" applyAlignment="0" applyProtection="0"/>
    <xf numFmtId="0" fontId="27" fillId="0" borderId="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0" fillId="49" borderId="36" applyNumberFormat="0" applyFont="0" applyAlignment="0" applyProtection="0"/>
    <xf numFmtId="0" fontId="40"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0" fillId="0" borderId="0">
      <alignment horizontal="left"/>
    </xf>
    <xf numFmtId="0" fontId="60" fillId="0" borderId="0">
      <alignment horizontal="left"/>
    </xf>
    <xf numFmtId="0" fontId="60" fillId="0" borderId="0">
      <alignment horizontal="left"/>
    </xf>
    <xf numFmtId="0" fontId="60"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0"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0"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0" borderId="0">
      <alignment horizontal="left"/>
    </xf>
    <xf numFmtId="0" fontId="1" fillId="8" borderId="8" applyNumberFormat="0" applyFont="0" applyAlignment="0" applyProtection="0"/>
    <xf numFmtId="0" fontId="1" fillId="8" borderId="8" applyNumberFormat="0" applyFont="0" applyAlignment="0" applyProtection="0"/>
    <xf numFmtId="49" fontId="52" fillId="74" borderId="37">
      <alignment horizontal="left" vertical="top" wrapText="1" readingOrder="1"/>
    </xf>
    <xf numFmtId="0" fontId="136" fillId="0" borderId="0"/>
    <xf numFmtId="0" fontId="14" fillId="6" borderId="5" applyNumberFormat="0" applyAlignment="0" applyProtection="0"/>
    <xf numFmtId="0" fontId="137"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7" fillId="45"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27" fillId="0" borderId="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7"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38" fillId="70" borderId="38" applyNumberFormat="0" applyAlignment="0" applyProtection="0"/>
    <xf numFmtId="0" fontId="14" fillId="6" borderId="5" applyNumberFormat="0" applyAlignment="0" applyProtection="0"/>
    <xf numFmtId="0" fontId="137" fillId="45" borderId="38" applyNumberFormat="0" applyAlignment="0" applyProtection="0"/>
    <xf numFmtId="0" fontId="14" fillId="6" borderId="5" applyNumberFormat="0" applyAlignment="0" applyProtection="0"/>
    <xf numFmtId="0" fontId="138" fillId="70" borderId="38" applyNumberFormat="0" applyAlignment="0" applyProtection="0"/>
    <xf numFmtId="0" fontId="14" fillId="6" borderId="5" applyNumberFormat="0" applyAlignment="0" applyProtection="0"/>
    <xf numFmtId="40" fontId="139" fillId="40" borderId="0">
      <alignment horizontal="right"/>
    </xf>
    <xf numFmtId="0" fontId="140" fillId="40" borderId="0">
      <alignment horizontal="right"/>
    </xf>
    <xf numFmtId="0" fontId="141" fillId="40" borderId="20"/>
    <xf numFmtId="0" fontId="141" fillId="0" borderId="0" applyBorder="0">
      <alignment horizontal="centerContinuous"/>
    </xf>
    <xf numFmtId="0" fontId="142"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3" fillId="69" borderId="0">
      <alignment horizontal="left" indent="1"/>
    </xf>
    <xf numFmtId="9" fontId="29" fillId="0" borderId="0" applyNumberFormat="0" applyFont="0" applyFill="0" applyBorder="0" applyAlignment="0" applyProtection="0"/>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15" fontId="134" fillId="0" borderId="0" applyFont="0" applyFill="0" applyBorder="0" applyAlignment="0" applyProtection="0"/>
    <xf numFmtId="15"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4" fontId="134" fillId="0" borderId="0" applyFont="0" applyFill="0" applyBorder="0" applyAlignment="0" applyProtection="0"/>
    <xf numFmtId="0" fontId="144" fillId="0" borderId="19">
      <alignment horizontal="center"/>
    </xf>
    <xf numFmtId="0" fontId="144" fillId="0" borderId="19">
      <alignment horizontal="center"/>
    </xf>
    <xf numFmtId="0" fontId="144" fillId="0" borderId="19">
      <alignment horizontal="center"/>
    </xf>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134" fillId="75" borderId="0" applyNumberFormat="0" applyFont="0" applyBorder="0" applyAlignment="0" applyProtection="0"/>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61" fillId="0" borderId="12">
      <alignment horizontal="right"/>
    </xf>
    <xf numFmtId="0" fontId="57" fillId="40" borderId="15">
      <protection locked="0"/>
    </xf>
    <xf numFmtId="0" fontId="57" fillId="40" borderId="15">
      <protection locked="0"/>
    </xf>
    <xf numFmtId="3" fontId="57" fillId="40" borderId="15">
      <alignment horizontal="right"/>
      <protection locked="0"/>
    </xf>
    <xf numFmtId="0" fontId="27" fillId="0" borderId="0"/>
    <xf numFmtId="3" fontId="57" fillId="40" borderId="15">
      <alignment horizontal="right"/>
      <protection locked="0"/>
    </xf>
    <xf numFmtId="0" fontId="57" fillId="40" borderId="15">
      <protection locked="0"/>
    </xf>
    <xf numFmtId="3" fontId="57" fillId="40" borderId="15">
      <alignment horizontal="right"/>
      <protection locked="0"/>
    </xf>
    <xf numFmtId="3" fontId="57" fillId="40" borderId="15">
      <alignment horizontal="right"/>
      <protection locked="0"/>
    </xf>
    <xf numFmtId="3" fontId="57" fillId="40" borderId="15">
      <alignment horizontal="right"/>
      <protection locked="0"/>
    </xf>
    <xf numFmtId="0" fontId="57" fillId="40" borderId="15">
      <protection locked="0"/>
    </xf>
    <xf numFmtId="0" fontId="145" fillId="0" borderId="0" applyNumberFormat="0" applyFill="0" applyBorder="0" applyAlignment="0" applyProtection="0"/>
    <xf numFmtId="0" fontId="146" fillId="0" borderId="0"/>
    <xf numFmtId="167" fontId="145" fillId="0" borderId="0" applyFill="0" applyBorder="0" applyAlignment="0" applyProtection="0"/>
    <xf numFmtId="167" fontId="146"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6" fontId="147" fillId="44" borderId="17">
      <alignment horizontal="center" vertical="center"/>
    </xf>
    <xf numFmtId="0" fontId="87" fillId="42" borderId="0">
      <alignment horizontal="right"/>
    </xf>
    <xf numFmtId="0" fontId="148" fillId="76" borderId="0">
      <alignment horizontal="center"/>
    </xf>
    <xf numFmtId="0" fontId="29" fillId="36" borderId="11">
      <alignment vertical="center"/>
      <protection locked="0"/>
    </xf>
    <xf numFmtId="0" fontId="29" fillId="36" borderId="11">
      <alignment vertical="center"/>
      <protection locked="0"/>
    </xf>
    <xf numFmtId="0" fontId="149" fillId="71" borderId="0"/>
    <xf numFmtId="0" fontId="150" fillId="43" borderId="39">
      <alignment horizontal="left" vertical="top" wrapText="1"/>
    </xf>
    <xf numFmtId="0" fontId="150"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55"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7" fontId="27" fillId="0" borderId="0">
      <alignment horizontal="right"/>
    </xf>
    <xf numFmtId="187" fontId="27" fillId="0" borderId="0">
      <alignment horizontal="right"/>
    </xf>
    <xf numFmtId="187" fontId="27" fillId="0" borderId="0">
      <alignment horizontal="right"/>
    </xf>
    <xf numFmtId="187" fontId="27" fillId="0" borderId="0">
      <alignment horizontal="right"/>
    </xf>
    <xf numFmtId="0" fontId="27" fillId="0" borderId="0"/>
    <xf numFmtId="187" fontId="27" fillId="0" borderId="0">
      <alignment horizontal="right"/>
    </xf>
    <xf numFmtId="0" fontId="27" fillId="0" borderId="0"/>
    <xf numFmtId="187" fontId="27" fillId="0" borderId="0">
      <alignment horizontal="right"/>
    </xf>
    <xf numFmtId="187" fontId="27" fillId="0" borderId="0">
      <alignment horizontal="right"/>
    </xf>
    <xf numFmtId="0" fontId="27" fillId="0" borderId="0"/>
    <xf numFmtId="187" fontId="27" fillId="0" borderId="0">
      <alignment horizontal="right"/>
    </xf>
    <xf numFmtId="187" fontId="27" fillId="0" borderId="0">
      <alignment horizontal="right"/>
    </xf>
    <xf numFmtId="187" fontId="27" fillId="0" borderId="0">
      <alignment horizontal="right"/>
    </xf>
    <xf numFmtId="37" fontId="151" fillId="0" borderId="0"/>
    <xf numFmtId="0" fontId="54" fillId="0" borderId="0">
      <alignment vertical="top"/>
    </xf>
    <xf numFmtId="0" fontId="54" fillId="0" borderId="0">
      <alignment vertical="top"/>
    </xf>
    <xf numFmtId="0" fontId="27" fillId="0" borderId="0"/>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55"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2" fillId="0" borderId="40">
      <alignment vertical="center" wrapText="1"/>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6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27" fillId="0" borderId="0"/>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153" fillId="0" borderId="0">
      <alignment horizontal="left"/>
    </xf>
    <xf numFmtId="0" fontId="27" fillId="0" borderId="0"/>
    <xf numFmtId="0" fontId="27" fillId="0" borderId="0"/>
    <xf numFmtId="0" fontId="153" fillId="0" borderId="0">
      <alignment horizontal="left"/>
    </xf>
    <xf numFmtId="0" fontId="153" fillId="0" borderId="0">
      <alignment horizontal="left"/>
    </xf>
    <xf numFmtId="0" fontId="153" fillId="0" borderId="0">
      <alignment horizontal="left"/>
    </xf>
    <xf numFmtId="0" fontId="27" fillId="0" borderId="0"/>
    <xf numFmtId="0" fontId="153" fillId="0" borderId="0">
      <alignment horizontal="left"/>
    </xf>
    <xf numFmtId="0" fontId="65" fillId="0" borderId="16"/>
    <xf numFmtId="0" fontId="65" fillId="0" borderId="16"/>
    <xf numFmtId="0" fontId="27" fillId="0" borderId="0"/>
    <xf numFmtId="0" fontId="86" fillId="42" borderId="0">
      <alignment horizontal="center"/>
    </xf>
    <xf numFmtId="0" fontId="51" fillId="0" borderId="0">
      <protection locked="0"/>
    </xf>
    <xf numFmtId="0" fontId="154" fillId="69" borderId="0" applyBorder="0">
      <alignment horizontal="left" vertical="center" indent="1"/>
    </xf>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7" fillId="0" borderId="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27" fillId="0" borderId="0"/>
    <xf numFmtId="0" fontId="155" fillId="0" borderId="0" applyNumberFormat="0" applyFill="0" applyBorder="0" applyAlignment="0" applyProtection="0"/>
    <xf numFmtId="0" fontId="6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6"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55"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7" fillId="0" borderId="0"/>
    <xf numFmtId="0" fontId="20" fillId="0" borderId="9"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57"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57" fillId="0" borderId="42" applyNumberFormat="0" applyFill="0" applyAlignment="0" applyProtection="0"/>
    <xf numFmtId="0" fontId="157"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55" fillId="0" borderId="0" applyNumberFormat="0">
      <alignment horizontal="right"/>
    </xf>
    <xf numFmtId="3" fontId="55" fillId="0" borderId="0">
      <alignment horizontal="right"/>
    </xf>
    <xf numFmtId="0" fontId="55" fillId="0" borderId="0" applyNumberFormat="0">
      <alignment horizontal="right"/>
    </xf>
    <xf numFmtId="0" fontId="55" fillId="0" borderId="0">
      <alignment horizontal="left" vertical="center"/>
    </xf>
    <xf numFmtId="0" fontId="55" fillId="0" borderId="0">
      <alignment horizontal="left" vertical="center"/>
    </xf>
    <xf numFmtId="0" fontId="158" fillId="0" borderId="43">
      <alignment horizontal="center"/>
    </xf>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27" fillId="0" borderId="0"/>
    <xf numFmtId="0" fontId="27" fillId="0" borderId="0"/>
    <xf numFmtId="0" fontId="53"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59"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64" fillId="0" borderId="0"/>
    <xf numFmtId="0" fontId="64" fillId="0" borderId="0"/>
    <xf numFmtId="0" fontId="64" fillId="0" borderId="0"/>
    <xf numFmtId="0" fontId="64" fillId="0" borderId="0"/>
    <xf numFmtId="0" fontId="69" fillId="0" borderId="0"/>
    <xf numFmtId="0" fontId="69" fillId="0" borderId="0"/>
    <xf numFmtId="0" fontId="69" fillId="0" borderId="0"/>
    <xf numFmtId="0" fontId="64" fillId="0" borderId="0"/>
    <xf numFmtId="0" fontId="69" fillId="0" borderId="0"/>
    <xf numFmtId="0" fontId="27" fillId="0" borderId="0"/>
    <xf numFmtId="1" fontId="64" fillId="0" borderId="0"/>
    <xf numFmtId="2" fontId="64" fillId="0" borderId="0"/>
    <xf numFmtId="188" fontId="64" fillId="0" borderId="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1" fillId="12"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6" borderId="0" applyNumberFormat="0" applyBorder="0" applyAlignment="0" applyProtection="0"/>
    <xf numFmtId="0" fontId="71" fillId="54" borderId="0" applyNumberFormat="0" applyBorder="0" applyAlignment="0" applyProtection="0"/>
    <xf numFmtId="0" fontId="21" fillId="20"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4" borderId="0" applyNumberFormat="0" applyBorder="0" applyAlignment="0" applyProtection="0"/>
    <xf numFmtId="0" fontId="71" fillId="70" borderId="0" applyNumberFormat="0" applyBorder="0" applyAlignment="0" applyProtection="0"/>
    <xf numFmtId="0" fontId="71" fillId="70" borderId="0" applyNumberFormat="0" applyBorder="0" applyAlignment="0" applyProtection="0"/>
    <xf numFmtId="0" fontId="21" fillId="28" borderId="0" applyNumberFormat="0" applyBorder="0" applyAlignment="0" applyProtection="0"/>
    <xf numFmtId="0" fontId="71" fillId="59"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32"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21" fillId="9" borderId="0" applyNumberFormat="0" applyBorder="0" applyAlignment="0" applyProtection="0"/>
    <xf numFmtId="0" fontId="71" fillId="59" borderId="0" applyNumberFormat="0" applyBorder="0" applyAlignment="0" applyProtection="0"/>
    <xf numFmtId="0" fontId="71" fillId="59" borderId="0" applyNumberFormat="0" applyBorder="0" applyAlignment="0" applyProtection="0"/>
    <xf numFmtId="0" fontId="21" fillId="13" borderId="0" applyNumberFormat="0" applyBorder="0" applyAlignment="0" applyProtection="0"/>
    <xf numFmtId="0" fontId="71" fillId="64" borderId="0" applyNumberFormat="0" applyBorder="0" applyAlignment="0" applyProtection="0"/>
    <xf numFmtId="0" fontId="21" fillId="17" borderId="0" applyNumberFormat="0" applyBorder="0" applyAlignment="0" applyProtection="0"/>
    <xf numFmtId="0" fontId="71" fillId="65" borderId="0" applyNumberFormat="0" applyBorder="0" applyAlignment="0" applyProtection="0"/>
    <xf numFmtId="0" fontId="21" fillId="21"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21" fillId="25" borderId="0" applyNumberFormat="0" applyBorder="0" applyAlignment="0" applyProtection="0"/>
    <xf numFmtId="0" fontId="71" fillId="59" borderId="0" applyNumberFormat="0" applyBorder="0" applyAlignment="0" applyProtection="0"/>
    <xf numFmtId="0" fontId="21" fillId="29" borderId="0" applyNumberFormat="0" applyBorder="0" applyAlignment="0" applyProtection="0"/>
    <xf numFmtId="0" fontId="71" fillId="67" borderId="0" applyNumberFormat="0" applyBorder="0" applyAlignment="0" applyProtection="0"/>
    <xf numFmtId="0" fontId="11" fillId="3" borderId="0" applyNumberFormat="0" applyBorder="0" applyAlignment="0" applyProtection="0"/>
    <xf numFmtId="0" fontId="75" fillId="48" borderId="0" applyNumberFormat="0" applyBorder="0" applyAlignment="0" applyProtection="0"/>
    <xf numFmtId="0" fontId="80" fillId="77" borderId="23" applyNumberFormat="0" applyAlignment="0" applyProtection="0"/>
    <xf numFmtId="0" fontId="80" fillId="77" borderId="23" applyNumberFormat="0" applyAlignment="0" applyProtection="0"/>
    <xf numFmtId="0" fontId="15" fillId="6" borderId="4" applyNumberFormat="0" applyAlignment="0" applyProtection="0"/>
    <xf numFmtId="0" fontId="80" fillId="77" borderId="23" applyNumberFormat="0" applyAlignment="0" applyProtection="0"/>
    <xf numFmtId="0" fontId="80" fillId="77" borderId="23" applyNumberFormat="0" applyAlignment="0" applyProtection="0"/>
    <xf numFmtId="0" fontId="17" fillId="7" borderId="7" applyNumberFormat="0" applyAlignment="0" applyProtection="0"/>
    <xf numFmtId="0" fontId="83" fillId="61" borderId="24"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9" fillId="0" borderId="0" applyNumberFormat="0" applyFill="0" applyBorder="0" applyAlignment="0" applyProtection="0"/>
    <xf numFmtId="0" fontId="90" fillId="0" borderId="0" applyNumberFormat="0" applyFill="0" applyBorder="0" applyAlignment="0" applyProtection="0"/>
    <xf numFmtId="0" fontId="10" fillId="2" borderId="0" applyNumberFormat="0" applyBorder="0" applyAlignment="0" applyProtection="0"/>
    <xf numFmtId="0" fontId="96" fillId="50" borderId="0" applyNumberFormat="0" applyBorder="0" applyAlignment="0" applyProtection="0"/>
    <xf numFmtId="0" fontId="104" fillId="41" borderId="0"/>
    <xf numFmtId="0" fontId="104" fillId="41" borderId="0"/>
    <xf numFmtId="0" fontId="106" fillId="0" borderId="30" applyNumberFormat="0" applyFill="0" applyAlignment="0" applyProtection="0"/>
    <xf numFmtId="0" fontId="7" fillId="0" borderId="1" applyNumberFormat="0" applyFill="0" applyAlignment="0" applyProtection="0"/>
    <xf numFmtId="0" fontId="106" fillId="0" borderId="30" applyNumberFormat="0" applyFill="0" applyAlignment="0" applyProtection="0"/>
    <xf numFmtId="0" fontId="106" fillId="0" borderId="30" applyNumberFormat="0" applyFill="0" applyAlignment="0" applyProtection="0"/>
    <xf numFmtId="0" fontId="59" fillId="41" borderId="0"/>
    <xf numFmtId="0" fontId="108" fillId="0" borderId="31"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8" fillId="0" borderId="2" applyNumberFormat="0" applyFill="0" applyAlignment="0" applyProtection="0"/>
    <xf numFmtId="0" fontId="108" fillId="0" borderId="31" applyNumberFormat="0" applyFill="0" applyAlignment="0" applyProtection="0"/>
    <xf numFmtId="0" fontId="108" fillId="0" borderId="31" applyNumberFormat="0" applyFill="0" applyAlignment="0" applyProtection="0"/>
    <xf numFmtId="0" fontId="9" fillId="0" borderId="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61" fillId="0" borderId="0" applyNumberFormat="0" applyFill="0" applyBorder="0" applyAlignment="0" applyProtection="0">
      <alignment vertical="top"/>
      <protection locked="0"/>
    </xf>
    <xf numFmtId="0" fontId="121" fillId="55" borderId="23" applyNumberFormat="0" applyAlignment="0" applyProtection="0"/>
    <xf numFmtId="0" fontId="121" fillId="55" borderId="23" applyNumberFormat="0" applyAlignment="0" applyProtection="0"/>
    <xf numFmtId="0" fontId="13" fillId="5" borderId="4" applyNumberFormat="0" applyAlignment="0" applyProtection="0"/>
    <xf numFmtId="0" fontId="121" fillId="55" borderId="23" applyNumberFormat="0" applyAlignment="0" applyProtection="0"/>
    <xf numFmtId="0" fontId="121" fillId="55" borderId="23" applyNumberFormat="0" applyAlignment="0" applyProtection="0"/>
    <xf numFmtId="0" fontId="16" fillId="0" borderId="6" applyNumberFormat="0" applyFill="0" applyAlignment="0" applyProtection="0"/>
    <xf numFmtId="0" fontId="125" fillId="0" borderId="35" applyNumberFormat="0" applyFill="0" applyAlignment="0" applyProtection="0"/>
    <xf numFmtId="0" fontId="29" fillId="0" borderId="0"/>
    <xf numFmtId="0" fontId="64" fillId="0" borderId="0"/>
    <xf numFmtId="0" fontId="29" fillId="0" borderId="0"/>
    <xf numFmtId="0" fontId="29" fillId="0" borderId="0"/>
    <xf numFmtId="0" fontId="29" fillId="0" borderId="0"/>
    <xf numFmtId="0" fontId="29" fillId="0" borderId="0"/>
    <xf numFmtId="0" fontId="67" fillId="4" borderId="0" applyNumberFormat="0" applyBorder="0" applyAlignment="0" applyProtection="0"/>
    <xf numFmtId="0" fontId="128" fillId="55" borderId="0" applyNumberFormat="0" applyBorder="0" applyAlignment="0" applyProtection="0"/>
    <xf numFmtId="0" fontId="40"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37" fillId="77" borderId="38" applyNumberFormat="0" applyAlignment="0" applyProtection="0"/>
    <xf numFmtId="0" fontId="137" fillId="77" borderId="38" applyNumberFormat="0" applyAlignment="0" applyProtection="0"/>
    <xf numFmtId="0" fontId="14" fillId="6" borderId="5" applyNumberFormat="0" applyAlignment="0" applyProtection="0"/>
    <xf numFmtId="0" fontId="137" fillId="77" borderId="38" applyNumberFormat="0" applyAlignment="0" applyProtection="0"/>
    <xf numFmtId="0" fontId="137" fillId="77" borderId="38"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41" applyNumberFormat="0" applyFill="0" applyAlignment="0" applyProtection="0"/>
    <xf numFmtId="0" fontId="157" fillId="0" borderId="41" applyNumberFormat="0" applyFill="0" applyAlignment="0" applyProtection="0"/>
    <xf numFmtId="0" fontId="20" fillId="0" borderId="9" applyNumberFormat="0" applyFill="0" applyAlignment="0" applyProtection="0"/>
    <xf numFmtId="0" fontId="157" fillId="0" borderId="41" applyNumberFormat="0" applyFill="0" applyAlignment="0" applyProtection="0"/>
    <xf numFmtId="0" fontId="157" fillId="0" borderId="41" applyNumberFormat="0" applyFill="0" applyAlignment="0" applyProtection="0"/>
    <xf numFmtId="0" fontId="18" fillId="0" borderId="0" applyNumberFormat="0" applyFill="0" applyBorder="0" applyAlignment="0" applyProtection="0"/>
    <xf numFmtId="0" fontId="159" fillId="0" borderId="0" applyNumberFormat="0" applyFill="0" applyBorder="0" applyAlignment="0" applyProtection="0"/>
    <xf numFmtId="0" fontId="1" fillId="0" borderId="0"/>
  </cellStyleXfs>
  <cellXfs count="308">
    <xf numFmtId="0" fontId="0" fillId="0" borderId="0" xfId="0"/>
    <xf numFmtId="0" fontId="2" fillId="0" borderId="0" xfId="1"/>
    <xf numFmtId="0" fontId="3" fillId="0" borderId="0" xfId="0" applyFont="1"/>
    <xf numFmtId="0" fontId="22" fillId="0" borderId="0" xfId="0" applyFont="1"/>
    <xf numFmtId="2" fontId="0" fillId="33" borderId="0" xfId="0" applyNumberFormat="1" applyFill="1" applyAlignment="1" applyProtection="1">
      <alignment horizontal="center"/>
      <protection locked="0"/>
    </xf>
    <xf numFmtId="169" fontId="0" fillId="33" borderId="0" xfId="0" applyNumberFormat="1" applyFill="1" applyAlignment="1" applyProtection="1">
      <alignment horizontal="center"/>
      <protection locked="0"/>
    </xf>
    <xf numFmtId="169" fontId="0" fillId="33" borderId="0" xfId="0" applyNumberFormat="1" applyFill="1" applyAlignment="1" applyProtection="1">
      <alignment wrapText="1"/>
      <protection locked="0"/>
    </xf>
    <xf numFmtId="1" fontId="24" fillId="0" borderId="0" xfId="2" applyNumberFormat="1" applyFont="1" applyAlignment="1" applyProtection="1">
      <alignment wrapText="1"/>
      <protection locked="0"/>
    </xf>
    <xf numFmtId="1" fontId="4" fillId="33" borderId="0" xfId="0" applyNumberFormat="1" applyFont="1" applyFill="1" applyProtection="1">
      <protection locked="0"/>
    </xf>
    <xf numFmtId="169" fontId="3" fillId="33" borderId="0" xfId="0" applyNumberFormat="1" applyFont="1" applyFill="1" applyAlignment="1" applyProtection="1">
      <alignment horizontal="center"/>
      <protection locked="0"/>
    </xf>
    <xf numFmtId="0" fontId="26" fillId="33" borderId="0" xfId="0" applyFont="1" applyFill="1" applyProtection="1">
      <protection locked="0"/>
    </xf>
    <xf numFmtId="0" fontId="25" fillId="0" borderId="0" xfId="0" applyFont="1"/>
    <xf numFmtId="167" fontId="27" fillId="33" borderId="0" xfId="46" applyFont="1" applyFill="1" applyBorder="1" applyAlignment="1" applyProtection="1">
      <alignment vertical="center"/>
      <protection locked="0"/>
    </xf>
    <xf numFmtId="0" fontId="26" fillId="0" borderId="0" xfId="0" applyFont="1"/>
    <xf numFmtId="169" fontId="27" fillId="0" borderId="0" xfId="0" applyNumberFormat="1" applyFont="1"/>
    <xf numFmtId="0" fontId="35" fillId="0" borderId="0" xfId="50" applyFont="1"/>
    <xf numFmtId="0" fontId="23" fillId="0" borderId="0" xfId="0" applyFont="1"/>
    <xf numFmtId="0" fontId="26" fillId="0" borderId="0" xfId="0" applyFont="1" applyAlignment="1">
      <alignment horizontal="left"/>
    </xf>
    <xf numFmtId="0" fontId="26" fillId="0" borderId="0" xfId="0" applyFont="1" applyAlignment="1">
      <alignment horizontal="left" vertical="center"/>
    </xf>
    <xf numFmtId="0" fontId="41" fillId="0" borderId="0" xfId="50" applyFont="1"/>
    <xf numFmtId="0" fontId="41" fillId="0" borderId="0" xfId="50" applyFont="1" applyAlignment="1">
      <alignment horizontal="left"/>
    </xf>
    <xf numFmtId="168" fontId="39" fillId="0" borderId="0" xfId="4" applyNumberFormat="1" applyFont="1"/>
    <xf numFmtId="0" fontId="42" fillId="0" borderId="0" xfId="0" applyFont="1"/>
    <xf numFmtId="168" fontId="39" fillId="0" borderId="0" xfId="4" applyNumberFormat="1" applyFont="1" applyBorder="1"/>
    <xf numFmtId="1" fontId="0" fillId="0" borderId="0" xfId="0" applyNumberFormat="1"/>
    <xf numFmtId="0" fontId="3" fillId="35" borderId="0" xfId="0" applyFont="1" applyFill="1" applyAlignment="1">
      <alignment horizontal="left"/>
    </xf>
    <xf numFmtId="0" fontId="42" fillId="0" borderId="11" xfId="0" applyFont="1" applyBorder="1" applyAlignment="1">
      <alignment wrapText="1"/>
    </xf>
    <xf numFmtId="169" fontId="0" fillId="0" borderId="0" xfId="0" applyNumberFormat="1"/>
    <xf numFmtId="0" fontId="43" fillId="35" borderId="11" xfId="49" applyFont="1" applyFill="1" applyBorder="1" applyAlignment="1">
      <alignment wrapText="1"/>
    </xf>
    <xf numFmtId="49" fontId="43" fillId="35" borderId="11" xfId="52" applyNumberFormat="1" applyFont="1" applyFill="1" applyBorder="1"/>
    <xf numFmtId="49" fontId="43" fillId="35" borderId="11" xfId="52" applyNumberFormat="1" applyFont="1" applyFill="1" applyBorder="1" applyAlignment="1">
      <alignment horizontal="center"/>
    </xf>
    <xf numFmtId="169" fontId="44" fillId="0" borderId="0" xfId="0" applyNumberFormat="1" applyFont="1"/>
    <xf numFmtId="0" fontId="42" fillId="0" borderId="11" xfId="0" applyFont="1" applyBorder="1" applyAlignment="1">
      <alignment horizontal="left"/>
    </xf>
    <xf numFmtId="0" fontId="4" fillId="0" borderId="0" xfId="0" applyFont="1"/>
    <xf numFmtId="0" fontId="43" fillId="35" borderId="0" xfId="76" applyFont="1" applyFill="1" applyAlignment="1">
      <alignment horizontal="left"/>
    </xf>
    <xf numFmtId="171" fontId="45" fillId="35" borderId="0" xfId="50" applyNumberFormat="1" applyFont="1" applyFill="1" applyAlignment="1">
      <alignment horizontal="right" wrapText="1"/>
    </xf>
    <xf numFmtId="9" fontId="29" fillId="0" borderId="0" xfId="4" applyFont="1" applyFill="1" applyBorder="1" applyAlignment="1">
      <alignment vertical="center"/>
    </xf>
    <xf numFmtId="0" fontId="29" fillId="0" borderId="0" xfId="77" applyAlignment="1">
      <alignment vertical="center"/>
    </xf>
    <xf numFmtId="173" fontId="29" fillId="0" borderId="0" xfId="77" applyNumberFormat="1" applyAlignment="1">
      <alignment horizontal="right" vertical="center"/>
    </xf>
    <xf numFmtId="173" fontId="30" fillId="0" borderId="0" xfId="77" applyNumberFormat="1" applyFont="1" applyAlignment="1">
      <alignment horizontal="right" vertical="center"/>
    </xf>
    <xf numFmtId="0" fontId="0" fillId="0" borderId="0" xfId="68" applyFont="1" applyAlignment="1">
      <alignment wrapText="1"/>
    </xf>
    <xf numFmtId="174" fontId="34" fillId="35" borderId="0" xfId="0" applyNumberFormat="1" applyFont="1" applyFill="1" applyAlignment="1">
      <alignment horizontal="left"/>
    </xf>
    <xf numFmtId="175" fontId="34" fillId="35" borderId="0" xfId="0" applyNumberFormat="1" applyFont="1" applyFill="1" applyAlignment="1">
      <alignment horizontal="left"/>
    </xf>
    <xf numFmtId="3" fontId="34" fillId="35" borderId="0" xfId="0" applyNumberFormat="1" applyFont="1" applyFill="1" applyAlignment="1">
      <alignment horizontal="right"/>
    </xf>
    <xf numFmtId="0" fontId="34" fillId="35" borderId="0" xfId="0" applyFont="1" applyFill="1" applyAlignment="1">
      <alignment horizontal="left"/>
    </xf>
    <xf numFmtId="170" fontId="39" fillId="0" borderId="0" xfId="3" applyNumberFormat="1" applyFont="1" applyBorder="1"/>
    <xf numFmtId="168" fontId="39" fillId="0" borderId="0" xfId="4" applyNumberFormat="1" applyFont="1" applyBorder="1" applyAlignment="1">
      <alignment wrapText="1"/>
    </xf>
    <xf numFmtId="169" fontId="39" fillId="0" borderId="0" xfId="0" applyNumberFormat="1" applyFont="1"/>
    <xf numFmtId="1" fontId="27" fillId="33" borderId="0" xfId="0" applyNumberFormat="1" applyFont="1" applyFill="1" applyProtection="1">
      <protection locked="0"/>
    </xf>
    <xf numFmtId="169" fontId="27" fillId="33" borderId="0" xfId="0" applyNumberFormat="1" applyFont="1" applyFill="1" applyProtection="1">
      <protection locked="0"/>
    </xf>
    <xf numFmtId="3" fontId="0" fillId="0" borderId="0" xfId="0" applyNumberFormat="1"/>
    <xf numFmtId="176" fontId="0" fillId="0" borderId="0" xfId="0" applyNumberFormat="1"/>
    <xf numFmtId="0" fontId="39" fillId="0" borderId="0" xfId="0" applyFont="1"/>
    <xf numFmtId="3" fontId="44" fillId="33" borderId="0" xfId="0" applyNumberFormat="1" applyFont="1" applyFill="1" applyAlignment="1">
      <alignment horizontal="right" vertical="top" wrapText="1"/>
    </xf>
    <xf numFmtId="168" fontId="44" fillId="33" borderId="0" xfId="4" applyNumberFormat="1" applyFont="1" applyFill="1" applyBorder="1" applyAlignment="1">
      <alignment horizontal="right" vertical="top" wrapText="1"/>
    </xf>
    <xf numFmtId="2" fontId="46" fillId="34" borderId="11" xfId="0" applyNumberFormat="1" applyFont="1" applyFill="1" applyBorder="1" applyAlignment="1" applyProtection="1">
      <alignment horizontal="left" wrapText="1"/>
      <protection locked="0"/>
    </xf>
    <xf numFmtId="3" fontId="44" fillId="39" borderId="0" xfId="65" applyNumberFormat="1" applyFont="1" applyBorder="1" applyAlignment="1">
      <alignment vertical="center"/>
    </xf>
    <xf numFmtId="0" fontId="42" fillId="0" borderId="0" xfId="0" applyFont="1" applyAlignment="1">
      <alignment horizontal="left"/>
    </xf>
    <xf numFmtId="0" fontId="47" fillId="0" borderId="0" xfId="0" applyFont="1"/>
    <xf numFmtId="168" fontId="44" fillId="33" borderId="0" xfId="4" applyNumberFormat="1" applyFont="1" applyFill="1" applyBorder="1" applyAlignment="1">
      <alignment horizontal="right" wrapText="1"/>
    </xf>
    <xf numFmtId="1" fontId="46" fillId="34" borderId="0" xfId="0" applyNumberFormat="1" applyFont="1" applyFill="1" applyAlignment="1" applyProtection="1">
      <alignment horizontal="left"/>
      <protection locked="0"/>
    </xf>
    <xf numFmtId="173" fontId="44" fillId="0" borderId="0" xfId="77" applyNumberFormat="1" applyFont="1" applyAlignment="1">
      <alignment horizontal="right" vertical="center"/>
    </xf>
    <xf numFmtId="172" fontId="44" fillId="0" borderId="0" xfId="77" applyNumberFormat="1" applyFont="1" applyAlignment="1">
      <alignment horizontal="right" vertical="center"/>
    </xf>
    <xf numFmtId="3" fontId="39" fillId="0" borderId="0" xfId="0" applyNumberFormat="1" applyFont="1"/>
    <xf numFmtId="0" fontId="39" fillId="0" borderId="0" xfId="0" applyFont="1" applyAlignment="1">
      <alignment horizontal="right"/>
    </xf>
    <xf numFmtId="3" fontId="39" fillId="0" borderId="0" xfId="0" applyNumberFormat="1" applyFont="1" applyAlignment="1">
      <alignment horizontal="right"/>
    </xf>
    <xf numFmtId="0" fontId="42" fillId="0" borderId="11" xfId="0" applyFont="1" applyBorder="1"/>
    <xf numFmtId="1" fontId="44" fillId="33" borderId="11" xfId="0" applyNumberFormat="1" applyFont="1" applyFill="1" applyBorder="1" applyProtection="1">
      <protection locked="0"/>
    </xf>
    <xf numFmtId="3" fontId="44" fillId="33" borderId="0" xfId="0" applyNumberFormat="1" applyFont="1" applyFill="1" applyAlignment="1">
      <alignment horizontal="center"/>
    </xf>
    <xf numFmtId="168" fontId="39" fillId="0" borderId="0" xfId="0" applyNumberFormat="1" applyFont="1"/>
    <xf numFmtId="168" fontId="0" fillId="0" borderId="0" xfId="4" applyNumberFormat="1" applyFont="1"/>
    <xf numFmtId="168" fontId="39" fillId="0" borderId="0" xfId="4" applyNumberFormat="1" applyFont="1" applyAlignment="1">
      <alignment horizontal="right"/>
    </xf>
    <xf numFmtId="170" fontId="39" fillId="0" borderId="0" xfId="3" applyNumberFormat="1" applyFont="1" applyAlignment="1">
      <alignment horizontal="right"/>
    </xf>
    <xf numFmtId="1" fontId="23" fillId="33" borderId="0" xfId="0" applyNumberFormat="1" applyFont="1" applyFill="1" applyProtection="1">
      <protection locked="0"/>
    </xf>
    <xf numFmtId="0" fontId="43" fillId="35" borderId="0" xfId="51" quotePrefix="1" applyFont="1" applyFill="1" applyAlignment="1">
      <alignment horizontal="left"/>
    </xf>
    <xf numFmtId="0" fontId="43" fillId="35" borderId="0" xfId="51" applyFont="1" applyFill="1" applyAlignment="1">
      <alignment horizontal="left"/>
    </xf>
    <xf numFmtId="10" fontId="0" fillId="0" borderId="0" xfId="0" applyNumberFormat="1"/>
    <xf numFmtId="0" fontId="20" fillId="78" borderId="0" xfId="0" applyFont="1" applyFill="1"/>
    <xf numFmtId="0" fontId="18" fillId="0" borderId="0" xfId="0" applyFont="1"/>
    <xf numFmtId="169" fontId="44" fillId="0" borderId="0" xfId="0" applyNumberFormat="1" applyFont="1" applyAlignment="1">
      <alignment horizontal="right"/>
    </xf>
    <xf numFmtId="0" fontId="162" fillId="0" borderId="0" xfId="0" applyFont="1"/>
    <xf numFmtId="0" fontId="163" fillId="0" borderId="0" xfId="0" applyFont="1"/>
    <xf numFmtId="0" fontId="164" fillId="0" borderId="0" xfId="0" applyFont="1" applyAlignment="1">
      <alignment horizontal="left"/>
    </xf>
    <xf numFmtId="0" fontId="165" fillId="0" borderId="0" xfId="0" applyFont="1" applyAlignment="1">
      <alignment vertical="center"/>
    </xf>
    <xf numFmtId="0" fontId="166" fillId="0" borderId="0" xfId="0" applyFont="1" applyAlignment="1">
      <alignment vertical="center"/>
    </xf>
    <xf numFmtId="0" fontId="2" fillId="0" borderId="0" xfId="1" applyAlignment="1"/>
    <xf numFmtId="0" fontId="166" fillId="0" borderId="0" xfId="0" applyFont="1" applyAlignment="1">
      <alignment horizontal="left" vertical="center"/>
    </xf>
    <xf numFmtId="0" fontId="2" fillId="0" borderId="0" xfId="1" applyAlignment="1">
      <alignment vertical="top"/>
    </xf>
    <xf numFmtId="0" fontId="2" fillId="0" borderId="0" xfId="1" quotePrefix="1" applyAlignment="1">
      <alignment horizontal="left" indent="2"/>
    </xf>
    <xf numFmtId="0" fontId="46" fillId="0" borderId="0" xfId="0" applyFont="1" applyAlignment="1">
      <alignment horizontal="left"/>
    </xf>
    <xf numFmtId="0" fontId="44" fillId="0" borderId="0" xfId="0" applyFont="1"/>
    <xf numFmtId="168" fontId="44" fillId="0" borderId="0" xfId="4" applyNumberFormat="1" applyFont="1" applyBorder="1"/>
    <xf numFmtId="1" fontId="27" fillId="0" borderId="0" xfId="2" applyNumberFormat="1" applyFont="1" applyProtection="1">
      <protection locked="0"/>
    </xf>
    <xf numFmtId="0" fontId="20" fillId="0" borderId="0" xfId="0" applyFont="1"/>
    <xf numFmtId="168" fontId="44"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169" fillId="33"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Alignment="1">
      <alignment vertical="center"/>
    </xf>
    <xf numFmtId="0" fontId="30" fillId="0" borderId="0" xfId="0" applyFont="1" applyAlignment="1">
      <alignment vertical="center"/>
    </xf>
    <xf numFmtId="0" fontId="37" fillId="0" borderId="0" xfId="0" applyFont="1" applyAlignment="1">
      <alignment vertical="center"/>
    </xf>
    <xf numFmtId="0" fontId="46" fillId="0" borderId="11" xfId="0" applyFont="1" applyBorder="1" applyAlignment="1">
      <alignment horizontal="center" vertical="center" wrapText="1"/>
    </xf>
    <xf numFmtId="3" fontId="33" fillId="0" borderId="0" xfId="0" applyNumberFormat="1" applyFont="1" applyAlignment="1">
      <alignment horizontal="center" vertical="center" wrapText="1"/>
    </xf>
    <xf numFmtId="0" fontId="39" fillId="0" borderId="0" xfId="0" applyFont="1" applyAlignment="1">
      <alignment vertical="center"/>
    </xf>
    <xf numFmtId="0" fontId="172" fillId="0" borderId="0" xfId="0" applyFont="1"/>
    <xf numFmtId="0" fontId="172" fillId="0" borderId="0" xfId="0" applyFont="1" applyAlignment="1">
      <alignment vertical="center"/>
    </xf>
    <xf numFmtId="170" fontId="39" fillId="0" borderId="0" xfId="3" applyNumberFormat="1" applyFont="1" applyFill="1" applyBorder="1"/>
    <xf numFmtId="0" fontId="46" fillId="0" borderId="0" xfId="0" applyFont="1"/>
    <xf numFmtId="170" fontId="44" fillId="0" borderId="0" xfId="3" applyNumberFormat="1" applyFont="1" applyFill="1"/>
    <xf numFmtId="3" fontId="44" fillId="0" borderId="0" xfId="0" applyNumberFormat="1" applyFont="1"/>
    <xf numFmtId="0" fontId="44" fillId="0" borderId="0" xfId="0" applyFont="1" applyAlignment="1">
      <alignment horizontal="right"/>
    </xf>
    <xf numFmtId="170" fontId="44" fillId="0" borderId="0" xfId="3" applyNumberFormat="1" applyFont="1" applyFill="1" applyBorder="1"/>
    <xf numFmtId="170" fontId="39" fillId="0" borderId="0" xfId="3" applyNumberFormat="1" applyFont="1" applyFill="1" applyBorder="1" applyAlignment="1">
      <alignment horizontal="right"/>
    </xf>
    <xf numFmtId="167" fontId="27" fillId="0" borderId="0" xfId="46" applyFont="1" applyFill="1" applyBorder="1" applyAlignment="1" applyProtection="1">
      <alignment vertical="center"/>
      <protection locked="0"/>
    </xf>
    <xf numFmtId="168" fontId="39" fillId="0" borderId="0" xfId="4" applyNumberFormat="1" applyFont="1" applyFill="1" applyBorder="1"/>
    <xf numFmtId="168" fontId="44" fillId="0" borderId="0" xfId="4" applyNumberFormat="1" applyFont="1" applyFill="1" applyBorder="1"/>
    <xf numFmtId="168" fontId="39" fillId="0" borderId="0" xfId="4" applyNumberFormat="1" applyFont="1" applyFill="1" applyAlignment="1">
      <alignment horizontal="right"/>
    </xf>
    <xf numFmtId="170" fontId="39" fillId="0" borderId="0" xfId="3" applyNumberFormat="1" applyFont="1" applyFill="1" applyAlignment="1">
      <alignment horizontal="right"/>
    </xf>
    <xf numFmtId="168" fontId="39" fillId="0" borderId="0" xfId="4" applyNumberFormat="1" applyFont="1" applyFill="1" applyBorder="1" applyAlignment="1">
      <alignment horizontal="right"/>
    </xf>
    <xf numFmtId="168" fontId="0" fillId="0" borderId="0" xfId="4" applyNumberFormat="1" applyFont="1" applyFill="1"/>
    <xf numFmtId="3" fontId="44" fillId="0" borderId="0" xfId="0" applyNumberFormat="1" applyFont="1" applyAlignment="1">
      <alignment horizontal="right" vertical="top" wrapText="1"/>
    </xf>
    <xf numFmtId="0" fontId="43" fillId="0" borderId="0" xfId="76" applyFont="1" applyAlignment="1">
      <alignment horizontal="left"/>
    </xf>
    <xf numFmtId="1" fontId="27" fillId="0" borderId="0" xfId="0" applyNumberFormat="1" applyFont="1" applyProtection="1">
      <protection locked="0"/>
    </xf>
    <xf numFmtId="2"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 fontId="26" fillId="0" borderId="0" xfId="0" applyNumberFormat="1" applyFont="1" applyProtection="1">
      <protection locked="0"/>
    </xf>
    <xf numFmtId="3" fontId="44"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9" fontId="3" fillId="0" borderId="0" xfId="0" applyNumberFormat="1" applyFont="1" applyAlignment="1" applyProtection="1">
      <alignment horizontal="center"/>
      <protection locked="0"/>
    </xf>
    <xf numFmtId="1" fontId="44" fillId="0" borderId="11" xfId="0" applyNumberFormat="1" applyFont="1" applyBorder="1" applyProtection="1">
      <protection locked="0"/>
    </xf>
    <xf numFmtId="168" fontId="44" fillId="0" borderId="0" xfId="0" applyNumberFormat="1" applyFont="1" applyAlignment="1">
      <alignment horizontal="center"/>
    </xf>
    <xf numFmtId="2" fontId="46"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169" fontId="42" fillId="0" borderId="0" xfId="0" applyNumberFormat="1" applyFont="1"/>
    <xf numFmtId="2" fontId="46" fillId="34" borderId="11" xfId="0" applyNumberFormat="1" applyFont="1" applyFill="1" applyBorder="1" applyAlignment="1" applyProtection="1">
      <alignment horizontal="center" wrapText="1"/>
      <protection locked="0"/>
    </xf>
    <xf numFmtId="0" fontId="33" fillId="0" borderId="0" xfId="0" applyFont="1" applyAlignment="1">
      <alignment horizontal="center" vertical="center"/>
    </xf>
    <xf numFmtId="3" fontId="33" fillId="0" borderId="0" xfId="0" applyNumberFormat="1" applyFont="1" applyAlignment="1">
      <alignment horizontal="center" vertical="center"/>
    </xf>
    <xf numFmtId="10" fontId="33" fillId="0" borderId="0" xfId="0" applyNumberFormat="1" applyFont="1" applyAlignment="1">
      <alignment horizontal="center" vertical="center"/>
    </xf>
    <xf numFmtId="172" fontId="29" fillId="0" borderId="0" xfId="77" applyNumberFormat="1" applyAlignment="1">
      <alignment horizontal="right" vertical="center"/>
    </xf>
    <xf numFmtId="169" fontId="29" fillId="0" borderId="0" xfId="4" applyNumberFormat="1" applyFont="1" applyFill="1" applyBorder="1" applyAlignment="1">
      <alignment vertical="center"/>
    </xf>
    <xf numFmtId="168" fontId="0" fillId="0" borderId="0" xfId="0" applyNumberFormat="1"/>
    <xf numFmtId="2" fontId="46" fillId="34" borderId="0" xfId="0" applyNumberFormat="1" applyFont="1" applyFill="1" applyAlignment="1" applyProtection="1">
      <alignment horizontal="left" vertical="center" wrapText="1"/>
      <protection locked="0"/>
    </xf>
    <xf numFmtId="0" fontId="42" fillId="0" borderId="44" xfId="0" applyFont="1" applyBorder="1" applyAlignment="1">
      <alignment horizontal="left"/>
    </xf>
    <xf numFmtId="0" fontId="39" fillId="0" borderId="44" xfId="0" applyFont="1" applyBorder="1"/>
    <xf numFmtId="168" fontId="39" fillId="0" borderId="44" xfId="0" applyNumberFormat="1" applyFont="1" applyBorder="1"/>
    <xf numFmtId="3" fontId="39" fillId="0" borderId="44" xfId="0" applyNumberFormat="1" applyFont="1" applyBorder="1"/>
    <xf numFmtId="169" fontId="39" fillId="0" borderId="44" xfId="0" applyNumberFormat="1" applyFont="1" applyBorder="1"/>
    <xf numFmtId="168" fontId="39" fillId="0" borderId="44" xfId="4" applyNumberFormat="1" applyFont="1" applyFill="1" applyBorder="1"/>
    <xf numFmtId="168" fontId="44" fillId="0" borderId="0" xfId="4" applyNumberFormat="1" applyFont="1"/>
    <xf numFmtId="168" fontId="44" fillId="0" borderId="0" xfId="4" applyNumberFormat="1" applyFont="1" applyFill="1"/>
    <xf numFmtId="0" fontId="42" fillId="0" borderId="44" xfId="0" applyFont="1" applyBorder="1"/>
    <xf numFmtId="0" fontId="39" fillId="0" borderId="44" xfId="0" applyFont="1" applyBorder="1" applyAlignment="1">
      <alignment horizontal="right"/>
    </xf>
    <xf numFmtId="168" fontId="39" fillId="0" borderId="44" xfId="4" applyNumberFormat="1" applyFont="1" applyFill="1" applyBorder="1" applyAlignment="1">
      <alignment horizontal="right"/>
    </xf>
    <xf numFmtId="170" fontId="39" fillId="0" borderId="44" xfId="3" applyNumberFormat="1" applyFont="1" applyFill="1" applyBorder="1" applyAlignment="1">
      <alignment horizontal="right"/>
    </xf>
    <xf numFmtId="3" fontId="39" fillId="0" borderId="44" xfId="0" applyNumberFormat="1" applyFont="1" applyBorder="1" applyAlignment="1">
      <alignment horizontal="right"/>
    </xf>
    <xf numFmtId="0" fontId="173" fillId="0" borderId="0" xfId="0" applyFont="1"/>
    <xf numFmtId="0" fontId="174" fillId="33" borderId="0" xfId="0" applyFont="1" applyFill="1" applyAlignment="1">
      <alignment horizontal="right"/>
    </xf>
    <xf numFmtId="172" fontId="0" fillId="0" borderId="0" xfId="0" applyNumberFormat="1"/>
    <xf numFmtId="167" fontId="36" fillId="0" borderId="44" xfId="1" applyNumberFormat="1" applyFont="1" applyBorder="1" applyAlignment="1">
      <alignment vertical="center"/>
    </xf>
    <xf numFmtId="2" fontId="46" fillId="34" borderId="44" xfId="0" applyNumberFormat="1" applyFont="1" applyFill="1" applyBorder="1" applyAlignment="1" applyProtection="1">
      <alignment horizontal="left" vertical="center" wrapText="1"/>
      <protection locked="0"/>
    </xf>
    <xf numFmtId="172" fontId="44" fillId="0" borderId="44" xfId="77" applyNumberFormat="1" applyFont="1" applyBorder="1" applyAlignment="1">
      <alignment horizontal="right" vertical="center"/>
    </xf>
    <xf numFmtId="2" fontId="46" fillId="0" borderId="0" xfId="0" applyNumberFormat="1" applyFont="1" applyAlignment="1" applyProtection="1">
      <alignment horizontal="center" vertical="center" wrapText="1"/>
      <protection locked="0"/>
    </xf>
    <xf numFmtId="0" fontId="0" fillId="0" borderId="44" xfId="0" applyBorder="1"/>
    <xf numFmtId="9" fontId="33" fillId="0" borderId="0" xfId="0" applyNumberFormat="1" applyFont="1" applyAlignment="1">
      <alignment horizontal="center" vertical="center" wrapText="1"/>
    </xf>
    <xf numFmtId="9" fontId="33" fillId="0" borderId="0" xfId="0" applyNumberFormat="1" applyFont="1" applyAlignment="1">
      <alignment horizontal="center" vertical="center"/>
    </xf>
    <xf numFmtId="0" fontId="44" fillId="0" borderId="44" xfId="0" applyFont="1" applyBorder="1" applyAlignment="1">
      <alignment horizontal="center" vertical="center"/>
    </xf>
    <xf numFmtId="0" fontId="33" fillId="0" borderId="44" xfId="0" applyFont="1" applyBorder="1" applyAlignment="1">
      <alignment horizontal="center" vertical="center"/>
    </xf>
    <xf numFmtId="9" fontId="33" fillId="0" borderId="44" xfId="0" applyNumberFormat="1" applyFont="1" applyBorder="1" applyAlignment="1">
      <alignment horizontal="center" vertical="center"/>
    </xf>
    <xf numFmtId="3" fontId="33" fillId="0" borderId="44" xfId="0" applyNumberFormat="1" applyFont="1" applyBorder="1" applyAlignment="1">
      <alignment horizontal="center" vertical="center"/>
    </xf>
    <xf numFmtId="0" fontId="46" fillId="0" borderId="44" xfId="0" applyFont="1" applyBorder="1"/>
    <xf numFmtId="170" fontId="44" fillId="0" borderId="44" xfId="3" applyNumberFormat="1" applyFont="1" applyFill="1" applyBorder="1"/>
    <xf numFmtId="169" fontId="44" fillId="0" borderId="44" xfId="0" applyNumberFormat="1" applyFont="1" applyBorder="1"/>
    <xf numFmtId="3" fontId="44" fillId="0" borderId="44" xfId="0" applyNumberFormat="1" applyFont="1" applyBorder="1"/>
    <xf numFmtId="0" fontId="44" fillId="0" borderId="44" xfId="0" applyFont="1" applyBorder="1"/>
    <xf numFmtId="170" fontId="39" fillId="0" borderId="44" xfId="3" applyNumberFormat="1" applyFont="1" applyBorder="1" applyAlignment="1">
      <alignment horizontal="right"/>
    </xf>
    <xf numFmtId="3" fontId="44" fillId="39" borderId="0" xfId="65" applyNumberFormat="1" applyFont="1" applyBorder="1" applyAlignment="1">
      <alignment horizontal="right" vertical="center"/>
    </xf>
    <xf numFmtId="3" fontId="44" fillId="39" borderId="44" xfId="65" applyNumberFormat="1" applyFont="1" applyBorder="1" applyAlignment="1">
      <alignment vertical="center"/>
    </xf>
    <xf numFmtId="1" fontId="46" fillId="34" borderId="44" xfId="0" applyNumberFormat="1" applyFont="1" applyFill="1" applyBorder="1" applyAlignment="1" applyProtection="1">
      <alignment horizontal="left"/>
      <protection locked="0"/>
    </xf>
    <xf numFmtId="168" fontId="44" fillId="33" borderId="44" xfId="4" applyNumberFormat="1" applyFont="1" applyFill="1" applyBorder="1" applyAlignment="1">
      <alignment horizontal="right" wrapText="1"/>
    </xf>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2" fillId="0" borderId="44" xfId="0" applyFont="1" applyBorder="1" applyAlignment="1">
      <alignment wrapText="1"/>
    </xf>
    <xf numFmtId="169" fontId="44" fillId="0" borderId="44" xfId="0" applyNumberFormat="1" applyFont="1" applyBorder="1" applyAlignment="1">
      <alignment horizontal="right"/>
    </xf>
    <xf numFmtId="0" fontId="46" fillId="0" borderId="44" xfId="0" applyFont="1" applyBorder="1" applyAlignment="1">
      <alignment horizontal="left"/>
    </xf>
    <xf numFmtId="167" fontId="37" fillId="0" borderId="44" xfId="2" applyFont="1" applyBorder="1" applyAlignment="1" applyProtection="1">
      <alignment vertical="center"/>
      <protection locked="0"/>
    </xf>
    <xf numFmtId="0" fontId="3" fillId="0" borderId="44" xfId="0" applyFont="1" applyBorder="1"/>
    <xf numFmtId="0" fontId="46"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7" fontId="22" fillId="0" borderId="44" xfId="2" applyFont="1" applyBorder="1" applyProtection="1">
      <protection locked="0"/>
    </xf>
    <xf numFmtId="169" fontId="22" fillId="0" borderId="44" xfId="2" applyNumberFormat="1" applyFont="1" applyBorder="1" applyProtection="1">
      <protection locked="0"/>
    </xf>
    <xf numFmtId="2" fontId="46"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30" fillId="0" borderId="44" xfId="77" applyFont="1" applyBorder="1" applyAlignment="1">
      <alignment vertical="top" wrapText="1"/>
    </xf>
    <xf numFmtId="0" fontId="0" fillId="0" borderId="44" xfId="68" applyFont="1" applyBorder="1" applyAlignment="1">
      <alignment wrapText="1"/>
    </xf>
    <xf numFmtId="2" fontId="46" fillId="0" borderId="44" xfId="0" applyNumberFormat="1" applyFont="1" applyBorder="1" applyAlignment="1" applyProtection="1">
      <alignment horizontal="center" vertical="center" wrapText="1"/>
      <protection locked="0"/>
    </xf>
    <xf numFmtId="173" fontId="44" fillId="0" borderId="44" xfId="77" applyNumberFormat="1" applyFont="1" applyBorder="1" applyAlignment="1">
      <alignment horizontal="right" vertical="center"/>
    </xf>
    <xf numFmtId="0" fontId="30" fillId="0" borderId="44" xfId="0" applyFont="1" applyBorder="1" applyAlignment="1">
      <alignment vertical="center"/>
    </xf>
    <xf numFmtId="168" fontId="44" fillId="0" borderId="44" xfId="4" applyNumberFormat="1" applyFont="1" applyFill="1" applyBorder="1"/>
    <xf numFmtId="0" fontId="42" fillId="0" borderId="44" xfId="0" applyFont="1" applyBorder="1" applyAlignment="1">
      <alignment vertical="center"/>
    </xf>
    <xf numFmtId="0" fontId="42" fillId="0" borderId="44" xfId="0" applyFont="1" applyBorder="1" applyAlignment="1">
      <alignment horizontal="left" vertical="center" wrapText="1"/>
    </xf>
    <xf numFmtId="0" fontId="42" fillId="0" borderId="44" xfId="0" applyFont="1" applyBorder="1" applyAlignment="1">
      <alignment vertical="center" wrapText="1"/>
    </xf>
    <xf numFmtId="3" fontId="44" fillId="0" borderId="44" xfId="0" applyNumberFormat="1" applyFont="1" applyBorder="1" applyAlignment="1">
      <alignment horizontal="right" vertical="top" wrapText="1"/>
    </xf>
    <xf numFmtId="168" fontId="44" fillId="0" borderId="44" xfId="4" applyNumberFormat="1" applyFont="1" applyFill="1" applyBorder="1" applyAlignment="1">
      <alignment horizontal="right" vertical="top" wrapText="1"/>
    </xf>
    <xf numFmtId="0" fontId="37" fillId="35" borderId="44" xfId="49" applyFont="1" applyFill="1" applyBorder="1"/>
    <xf numFmtId="0" fontId="3" fillId="35" borderId="44" xfId="0" applyFont="1" applyFill="1" applyBorder="1" applyAlignment="1">
      <alignment horizontal="left"/>
    </xf>
    <xf numFmtId="0" fontId="43" fillId="35" borderId="44" xfId="51" applyFont="1" applyFill="1" applyBorder="1" applyAlignment="1">
      <alignment horizontal="left" wrapText="1"/>
    </xf>
    <xf numFmtId="0" fontId="4" fillId="0" borderId="44" xfId="0" applyFont="1" applyBorder="1"/>
    <xf numFmtId="168" fontId="39" fillId="0" borderId="44" xfId="4" applyNumberFormat="1" applyFont="1" applyBorder="1"/>
    <xf numFmtId="0" fontId="43" fillId="0" borderId="44" xfId="76" applyFont="1" applyBorder="1" applyAlignment="1">
      <alignment horizontal="left"/>
    </xf>
    <xf numFmtId="171" fontId="45" fillId="35" borderId="44" xfId="50" applyNumberFormat="1" applyFont="1" applyFill="1" applyBorder="1" applyAlignment="1">
      <alignment horizontal="right" wrapText="1"/>
    </xf>
    <xf numFmtId="167" fontId="34" fillId="33" borderId="0" xfId="46" applyFont="1" applyFill="1" applyBorder="1" applyAlignment="1" applyProtection="1">
      <alignment vertical="center"/>
      <protection locked="0"/>
    </xf>
    <xf numFmtId="0" fontId="34" fillId="0" borderId="0" xfId="0" applyFont="1"/>
    <xf numFmtId="0" fontId="3" fillId="0" borderId="0" xfId="0" applyFont="1" applyAlignment="1">
      <alignment horizontal="center"/>
    </xf>
    <xf numFmtId="170" fontId="39" fillId="0" borderId="0" xfId="3" applyNumberFormat="1" applyFont="1" applyBorder="1" applyAlignment="1">
      <alignment horizontal="right"/>
    </xf>
    <xf numFmtId="2" fontId="46" fillId="0" borderId="44" xfId="0" applyNumberFormat="1" applyFont="1" applyBorder="1" applyAlignment="1" applyProtection="1">
      <alignment horizontal="left" vertical="center" wrapText="1"/>
      <protection locked="0"/>
    </xf>
    <xf numFmtId="0" fontId="46" fillId="0" borderId="11" xfId="77" applyFont="1" applyBorder="1" applyAlignment="1">
      <alignment vertical="center" wrapText="1"/>
    </xf>
    <xf numFmtId="0" fontId="43" fillId="35" borderId="0" xfId="51" applyFont="1" applyFill="1" applyAlignment="1">
      <alignment horizontal="left" wrapText="1"/>
    </xf>
    <xf numFmtId="168" fontId="39" fillId="0" borderId="45" xfId="0" applyNumberFormat="1" applyFont="1" applyBorder="1"/>
    <xf numFmtId="169" fontId="39" fillId="0" borderId="45" xfId="0" applyNumberFormat="1" applyFont="1" applyBorder="1"/>
    <xf numFmtId="0" fontId="0" fillId="0" borderId="0" xfId="0" applyAlignment="1">
      <alignment wrapText="1"/>
    </xf>
    <xf numFmtId="1" fontId="24" fillId="0" borderId="0" xfId="2" applyNumberFormat="1" applyFont="1" applyAlignment="1" applyProtection="1">
      <alignment horizontal="left"/>
      <protection locked="0"/>
    </xf>
    <xf numFmtId="3" fontId="44" fillId="33" borderId="45" xfId="0" applyNumberFormat="1" applyFont="1" applyFill="1" applyBorder="1" applyAlignment="1">
      <alignment horizontal="center"/>
    </xf>
    <xf numFmtId="168" fontId="44" fillId="0" borderId="45" xfId="0" applyNumberFormat="1" applyFont="1" applyBorder="1" applyAlignment="1">
      <alignment horizontal="center"/>
    </xf>
    <xf numFmtId="0" fontId="42" fillId="0" borderId="45" xfId="0" applyFont="1" applyBorder="1" applyAlignment="1">
      <alignment horizontal="center" vertical="center"/>
    </xf>
    <xf numFmtId="0" fontId="42" fillId="0" borderId="45" xfId="0" applyFont="1" applyBorder="1" applyAlignment="1">
      <alignment horizontal="center" vertical="center" wrapText="1"/>
    </xf>
    <xf numFmtId="0" fontId="44" fillId="0" borderId="45" xfId="0" applyFont="1" applyBorder="1" applyAlignment="1">
      <alignment horizontal="center" vertical="center" wrapText="1"/>
    </xf>
    <xf numFmtId="0" fontId="33" fillId="0" borderId="45" xfId="0" applyFont="1" applyBorder="1" applyAlignment="1">
      <alignment horizontal="center" vertical="center" wrapText="1"/>
    </xf>
    <xf numFmtId="10" fontId="33" fillId="0" borderId="45" xfId="0" applyNumberFormat="1" applyFont="1" applyBorder="1" applyAlignment="1">
      <alignment horizontal="center" vertical="center" wrapText="1"/>
    </xf>
    <xf numFmtId="0" fontId="46" fillId="0" borderId="45" xfId="77" applyFont="1" applyBorder="1" applyAlignment="1">
      <alignment vertical="center" wrapText="1"/>
    </xf>
    <xf numFmtId="0" fontId="42" fillId="0" borderId="45" xfId="0" applyFont="1" applyBorder="1" applyAlignment="1">
      <alignment wrapText="1"/>
    </xf>
    <xf numFmtId="0" fontId="42" fillId="0" borderId="45" xfId="0" applyFont="1" applyBorder="1" applyAlignment="1">
      <alignment horizontal="left" wrapText="1"/>
    </xf>
    <xf numFmtId="3" fontId="44" fillId="39" borderId="45" xfId="65" applyNumberFormat="1" applyFont="1" applyBorder="1" applyAlignment="1">
      <alignment vertical="center"/>
    </xf>
    <xf numFmtId="0" fontId="42" fillId="0" borderId="45" xfId="0" applyFont="1" applyBorder="1" applyAlignment="1">
      <alignment vertical="center" wrapText="1"/>
    </xf>
    <xf numFmtId="0" fontId="2" fillId="0" borderId="0" xfId="1" applyFill="1" applyBorder="1" applyAlignment="1"/>
    <xf numFmtId="0" fontId="176" fillId="0" borderId="0" xfId="0" applyFont="1"/>
    <xf numFmtId="0" fontId="37" fillId="0" borderId="0" xfId="0" applyFont="1"/>
    <xf numFmtId="0" fontId="46" fillId="80" borderId="11" xfId="0" applyFont="1" applyFill="1" applyBorder="1" applyAlignment="1">
      <alignment wrapText="1"/>
    </xf>
    <xf numFmtId="0" fontId="46" fillId="80" borderId="0" xfId="0" applyFont="1" applyFill="1"/>
    <xf numFmtId="164" fontId="44" fillId="81" borderId="0" xfId="0" applyNumberFormat="1" applyFont="1" applyFill="1" applyAlignment="1">
      <alignment wrapText="1"/>
    </xf>
    <xf numFmtId="0" fontId="46" fillId="80" borderId="44" xfId="0" applyFont="1" applyFill="1" applyBorder="1"/>
    <xf numFmtId="164" fontId="44" fillId="81" borderId="44" xfId="0" applyNumberFormat="1" applyFont="1" applyFill="1" applyBorder="1" applyAlignment="1">
      <alignment wrapText="1"/>
    </xf>
    <xf numFmtId="0" fontId="44" fillId="81" borderId="0" xfId="0" applyFont="1" applyFill="1" applyAlignment="1">
      <alignment wrapText="1"/>
    </xf>
    <xf numFmtId="10" fontId="33" fillId="0" borderId="44" xfId="0" applyNumberFormat="1" applyFont="1" applyBorder="1" applyAlignment="1">
      <alignment horizontal="center" vertical="center"/>
    </xf>
    <xf numFmtId="170" fontId="39" fillId="0" borderId="46" xfId="3" applyNumberFormat="1" applyFont="1" applyFill="1" applyBorder="1"/>
    <xf numFmtId="168" fontId="39" fillId="0" borderId="46" xfId="4" applyNumberFormat="1" applyFont="1" applyBorder="1" applyAlignment="1">
      <alignment wrapText="1"/>
    </xf>
    <xf numFmtId="0" fontId="37" fillId="0" borderId="44" xfId="0" applyFont="1" applyBorder="1"/>
    <xf numFmtId="1" fontId="33" fillId="0" borderId="0" xfId="0" applyNumberFormat="1" applyFont="1" applyAlignment="1">
      <alignment horizontal="center" vertical="center"/>
    </xf>
    <xf numFmtId="1" fontId="33" fillId="0" borderId="44" xfId="0" applyNumberFormat="1" applyFont="1" applyBorder="1" applyAlignment="1">
      <alignment horizontal="center" vertical="center"/>
    </xf>
    <xf numFmtId="10" fontId="0" fillId="0" borderId="0" xfId="4" applyNumberFormat="1" applyFont="1"/>
    <xf numFmtId="2" fontId="44" fillId="81" borderId="44" xfId="0" applyNumberFormat="1" applyFont="1" applyFill="1" applyBorder="1" applyAlignment="1">
      <alignment wrapText="1"/>
    </xf>
    <xf numFmtId="164" fontId="0" fillId="0" borderId="0" xfId="0" applyNumberFormat="1"/>
    <xf numFmtId="0" fontId="39" fillId="0" borderId="0" xfId="0" applyFont="1" applyAlignment="1">
      <alignment horizontal="center"/>
    </xf>
    <xf numFmtId="0" fontId="39" fillId="0" borderId="44" xfId="0" applyFont="1" applyBorder="1" applyAlignment="1">
      <alignment horizontal="center"/>
    </xf>
    <xf numFmtId="0" fontId="46" fillId="0" borderId="11" xfId="0" applyFont="1" applyBorder="1" applyAlignment="1">
      <alignment wrapText="1"/>
    </xf>
    <xf numFmtId="10" fontId="44" fillId="0" borderId="0" xfId="0" applyNumberFormat="1" applyFont="1" applyAlignment="1">
      <alignment wrapText="1"/>
    </xf>
    <xf numFmtId="10" fontId="44" fillId="0" borderId="44" xfId="0" applyNumberFormat="1" applyFont="1" applyBorder="1" applyAlignment="1">
      <alignment wrapText="1"/>
    </xf>
    <xf numFmtId="3" fontId="33" fillId="0" borderId="45" xfId="65" applyNumberFormat="1" applyFont="1" applyFill="1" applyBorder="1" applyAlignment="1">
      <alignment vertical="center"/>
    </xf>
    <xf numFmtId="3" fontId="33" fillId="0" borderId="0" xfId="65" applyNumberFormat="1" applyFont="1" applyFill="1" applyBorder="1" applyAlignment="1">
      <alignment vertical="center"/>
    </xf>
    <xf numFmtId="3" fontId="33" fillId="39" borderId="0" xfId="65" applyNumberFormat="1" applyFont="1" applyBorder="1" applyAlignment="1">
      <alignment vertical="center"/>
    </xf>
    <xf numFmtId="3" fontId="33" fillId="39" borderId="44" xfId="65" applyNumberFormat="1" applyFont="1" applyBorder="1" applyAlignment="1">
      <alignment vertical="center"/>
    </xf>
    <xf numFmtId="3" fontId="33" fillId="39" borderId="45" xfId="65" applyNumberFormat="1" applyFont="1" applyBorder="1" applyAlignment="1">
      <alignment vertical="center"/>
    </xf>
    <xf numFmtId="3" fontId="33" fillId="39" borderId="45" xfId="65" applyNumberFormat="1" applyFont="1" applyBorder="1" applyAlignment="1">
      <alignment horizontal="right" vertical="center"/>
    </xf>
    <xf numFmtId="3" fontId="33" fillId="39" borderId="0" xfId="65" applyNumberFormat="1" applyFont="1" applyBorder="1" applyAlignment="1">
      <alignment horizontal="right" vertical="center"/>
    </xf>
    <xf numFmtId="2" fontId="44" fillId="33" borderId="0" xfId="4" applyNumberFormat="1" applyFont="1" applyFill="1" applyBorder="1" applyAlignment="1">
      <alignment horizontal="right" wrapText="1"/>
    </xf>
    <xf numFmtId="2" fontId="44" fillId="33" borderId="44" xfId="4" applyNumberFormat="1" applyFont="1" applyFill="1" applyBorder="1" applyAlignment="1">
      <alignment horizontal="right" wrapText="1"/>
    </xf>
    <xf numFmtId="0" fontId="178" fillId="0" borderId="0" xfId="0" applyFont="1"/>
    <xf numFmtId="168" fontId="39" fillId="0" borderId="46" xfId="4" applyNumberFormat="1" applyFont="1" applyBorder="1"/>
    <xf numFmtId="0" fontId="44" fillId="0" borderId="44" xfId="0" applyFont="1" applyBorder="1" applyAlignment="1">
      <alignment horizontal="right"/>
    </xf>
    <xf numFmtId="189" fontId="0" fillId="0" borderId="0" xfId="0" applyNumberFormat="1" applyAlignment="1">
      <alignment horizontal="right" vertical="center"/>
    </xf>
    <xf numFmtId="189" fontId="0" fillId="0" borderId="44" xfId="0" applyNumberFormat="1" applyBorder="1" applyAlignment="1">
      <alignment horizontal="right" vertical="center"/>
    </xf>
    <xf numFmtId="3" fontId="33" fillId="0" borderId="44" xfId="0" applyNumberFormat="1" applyFont="1" applyBorder="1"/>
    <xf numFmtId="0" fontId="33" fillId="0" borderId="44" xfId="0" applyFont="1" applyBorder="1"/>
    <xf numFmtId="0" fontId="179" fillId="0" borderId="0" xfId="0" applyFont="1"/>
    <xf numFmtId="168" fontId="44" fillId="0" borderId="0" xfId="0" applyNumberFormat="1" applyFont="1" applyAlignment="1">
      <alignment wrapText="1"/>
    </xf>
    <xf numFmtId="168" fontId="44" fillId="0" borderId="44" xfId="0" applyNumberFormat="1" applyFont="1" applyBorder="1" applyAlignment="1">
      <alignment wrapText="1"/>
    </xf>
    <xf numFmtId="0" fontId="42" fillId="0" borderId="45" xfId="0" applyFont="1" applyBorder="1" applyAlignment="1">
      <alignment horizontal="center" wrapText="1"/>
    </xf>
    <xf numFmtId="0" fontId="42" fillId="0" borderId="0" xfId="0" applyFont="1" applyAlignment="1">
      <alignment wrapText="1"/>
    </xf>
    <xf numFmtId="171" fontId="45" fillId="33" borderId="0" xfId="50" applyNumberFormat="1" applyFont="1" applyFill="1" applyAlignment="1">
      <alignment horizontal="right" wrapText="1"/>
    </xf>
    <xf numFmtId="171" fontId="45" fillId="35" borderId="46" xfId="50" applyNumberFormat="1" applyFont="1" applyFill="1" applyBorder="1" applyAlignment="1">
      <alignment horizontal="right" wrapText="1"/>
    </xf>
    <xf numFmtId="3" fontId="44" fillId="0" borderId="44" xfId="0" applyNumberFormat="1" applyFont="1" applyBorder="1" applyAlignment="1">
      <alignment horizontal="center"/>
    </xf>
    <xf numFmtId="168" fontId="44" fillId="0" borderId="44" xfId="0" applyNumberFormat="1" applyFont="1" applyBorder="1" applyAlignment="1">
      <alignment horizontal="center"/>
    </xf>
    <xf numFmtId="0" fontId="37" fillId="0" borderId="11" xfId="0" applyFont="1" applyBorder="1"/>
    <xf numFmtId="173" fontId="39" fillId="0" borderId="45" xfId="0" applyNumberFormat="1" applyFont="1" applyBorder="1"/>
    <xf numFmtId="173" fontId="39" fillId="0" borderId="0" xfId="0" applyNumberFormat="1" applyFont="1"/>
    <xf numFmtId="173" fontId="33" fillId="0" borderId="0" xfId="0" applyNumberFormat="1" applyFont="1"/>
    <xf numFmtId="173" fontId="33" fillId="0" borderId="44" xfId="0" applyNumberFormat="1" applyFont="1" applyBorder="1"/>
    <xf numFmtId="173" fontId="39" fillId="0" borderId="44" xfId="0" applyNumberFormat="1" applyFont="1" applyBorder="1"/>
    <xf numFmtId="169" fontId="3" fillId="0" borderId="0" xfId="0" applyNumberFormat="1" applyFont="1"/>
    <xf numFmtId="2" fontId="46" fillId="34" borderId="11" xfId="0" applyNumberFormat="1" applyFont="1" applyFill="1" applyBorder="1" applyAlignment="1" applyProtection="1">
      <alignment horizontal="right" wrapText="1"/>
      <protection locked="0"/>
    </xf>
    <xf numFmtId="168" fontId="39" fillId="33" borderId="0" xfId="0" applyNumberFormat="1" applyFont="1" applyFill="1"/>
    <xf numFmtId="10" fontId="39" fillId="0" borderId="0" xfId="0" applyNumberFormat="1" applyFont="1"/>
    <xf numFmtId="10" fontId="39" fillId="0" borderId="46" xfId="0" applyNumberFormat="1" applyFont="1" applyBorder="1"/>
    <xf numFmtId="0" fontId="42" fillId="0" borderId="0" xfId="0" applyNumberFormat="1" applyFont="1" applyAlignment="1">
      <alignment horizontal="left"/>
    </xf>
    <xf numFmtId="0" fontId="175" fillId="79" borderId="0" xfId="0" applyFont="1" applyFill="1" applyAlignment="1">
      <alignment horizontal="center"/>
    </xf>
    <xf numFmtId="1" fontId="28" fillId="0" borderId="0" xfId="2" applyNumberFormat="1" applyFont="1" applyAlignment="1" applyProtection="1">
      <alignment horizontal="left" vertical="center" wrapText="1"/>
      <protection locked="0"/>
    </xf>
    <xf numFmtId="0" fontId="42" fillId="0" borderId="0" xfId="0" applyFont="1" applyAlignment="1">
      <alignment horizontal="center" wrapText="1"/>
    </xf>
    <xf numFmtId="167" fontId="27" fillId="33" borderId="0" xfId="46" applyFont="1" applyFill="1" applyBorder="1" applyAlignment="1" applyProtection="1">
      <alignment horizontal="left" vertical="center" wrapText="1"/>
      <protection locked="0"/>
    </xf>
    <xf numFmtId="0" fontId="0" fillId="0" borderId="0" xfId="0" applyAlignment="1">
      <alignment wrapText="1"/>
    </xf>
    <xf numFmtId="0" fontId="23" fillId="0" borderId="0" xfId="0" applyFont="1" applyAlignment="1">
      <alignment horizontal="left" vertical="top" wrapText="1"/>
    </xf>
    <xf numFmtId="1" fontId="26" fillId="33" borderId="0" xfId="0" applyNumberFormat="1" applyFont="1" applyFill="1" applyAlignment="1">
      <alignment horizontal="left" vertical="center" wrapText="1"/>
    </xf>
    <xf numFmtId="0" fontId="42" fillId="0" borderId="11" xfId="0" applyFont="1" applyBorder="1" applyAlignment="1">
      <alignment horizontal="center" wrapText="1"/>
    </xf>
    <xf numFmtId="0" fontId="34" fillId="0" borderId="0" xfId="0" applyFont="1" applyAlignment="1">
      <alignment horizontal="left" vertical="top" wrapText="1"/>
    </xf>
    <xf numFmtId="0" fontId="175" fillId="0" borderId="0" xfId="0" applyFont="1" applyAlignment="1">
      <alignment horizontal="center"/>
    </xf>
    <xf numFmtId="0" fontId="34" fillId="0" borderId="0" xfId="0" applyFont="1" applyAlignment="1">
      <alignment horizontal="left" wrapText="1"/>
    </xf>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9">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E909295-C6B1-CD1A-C998-516C61223F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3EFD717-CBC9-105D-8EC5-828AC334634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DEA44D4-857C-17A0-C2AC-21680066B7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3375A3A-7FE4-863E-325A-C7B3FE2B679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C8286E1-31BC-BD6A-7CDD-8522622B7DF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4BDC5E9-70F8-2D0C-D6E8-7AA1FA915E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47D55A2-1099-8A9C-5196-64CB45F6831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DA756E-9DD4-594F-BFF7-A5AA1AC8846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1BD35E5-B95D-3098-F64F-A0AC108634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E32C366-0ADB-1E98-85C5-4B717C915ED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E94F0C0-7005-DFCA-EB86-6668C6B9FF6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CC6B4E9-B625-6B47-A5D4-69D2AD58D97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B88047-0E82-B310-F9AC-1AF59C1522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CD9F776-4C56-0FBB-E34B-C7421F487F6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8FDACD4-31D5-5EBB-777A-9AF35D07569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X23A0T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0774E5-423C-2141-E787-F5B4B22AEB3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X24A0T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08FB879-F11D-0E21-8DF2-21D5B9BF784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24AF13B-F2B5-35B9-53EE-115AF03A2BF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BC49233-02CC-4402-31C8-3E09116BE58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72F0F58-E672-0EA1-2755-DFF83A9FB2D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669D233-3173-3415-AF42-01600C6C85E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A9A3442-35A6-DB86-A767-A0E839DECD4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C3A0654-2FD5-C880-74B5-75A02E1674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9l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10l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11l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12l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13l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14l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15l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16l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17l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18l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1l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19l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20l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21l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22l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23l0];/"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24l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2l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3l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4l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5l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6l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7l0];/"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8l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95741-72F2-42A3-935C-0256DDE96A8F}">
  <dimension ref="A1:DZ38"/>
  <sheetViews>
    <sheetView showGridLines="0" tabSelected="1" zoomScale="85" zoomScaleNormal="85" zoomScaleSheetLayoutView="115" workbookViewId="0">
      <selection activeCell="B42" sqref="B42"/>
    </sheetView>
  </sheetViews>
  <sheetFormatPr defaultColWidth="9.1796875" defaultRowHeight="14.5"/>
  <cols>
    <col min="1" max="1" width="15.54296875" customWidth="1"/>
    <col min="2" max="2" width="167.26953125" customWidth="1"/>
  </cols>
  <sheetData>
    <row r="1" spans="1:130" ht="21">
      <c r="A1" s="80" t="s">
        <v>0</v>
      </c>
    </row>
    <row r="2" spans="1:130" ht="15.5">
      <c r="A2" s="81"/>
    </row>
    <row r="3" spans="1:130" ht="18.5">
      <c r="A3" s="82" t="s">
        <v>1</v>
      </c>
    </row>
    <row r="4" spans="1:130" s="83" customFormat="1" ht="15.5">
      <c r="A4" s="84" t="s">
        <v>2</v>
      </c>
    </row>
    <row r="5" spans="1:130">
      <c r="A5" s="85" t="s">
        <v>3</v>
      </c>
      <c r="B5" t="s">
        <v>4</v>
      </c>
    </row>
    <row r="6" spans="1:130">
      <c r="A6" s="85" t="s">
        <v>5</v>
      </c>
      <c r="B6" t="s">
        <v>6</v>
      </c>
    </row>
    <row r="7" spans="1:130">
      <c r="A7" s="85" t="s">
        <v>7</v>
      </c>
      <c r="B7" t="s">
        <v>8</v>
      </c>
    </row>
    <row r="8" spans="1:130">
      <c r="A8" s="85" t="s">
        <v>9</v>
      </c>
      <c r="B8" t="s">
        <v>10</v>
      </c>
    </row>
    <row r="9" spans="1:130" ht="15.5">
      <c r="A9" s="84" t="s">
        <v>11</v>
      </c>
      <c r="B9" s="83"/>
    </row>
    <row r="10" spans="1:130" s="77" customFormat="1">
      <c r="A10" s="85" t="s">
        <v>12</v>
      </c>
      <c r="B10" t="s">
        <v>13</v>
      </c>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row>
    <row r="11" spans="1:130">
      <c r="A11" s="182" t="s">
        <v>14</v>
      </c>
      <c r="B11" s="224" t="s">
        <v>15</v>
      </c>
    </row>
    <row r="12" spans="1:130">
      <c r="A12" s="85" t="s">
        <v>16</v>
      </c>
      <c r="B12" t="s">
        <v>17</v>
      </c>
    </row>
    <row r="13" spans="1:130">
      <c r="A13" s="85" t="s">
        <v>18</v>
      </c>
      <c r="B13" t="s">
        <v>19</v>
      </c>
    </row>
    <row r="14" spans="1:130">
      <c r="A14" s="85"/>
    </row>
    <row r="15" spans="1:130" ht="18.5">
      <c r="A15" s="82" t="s">
        <v>20</v>
      </c>
    </row>
    <row r="16" spans="1:130" s="83" customFormat="1" ht="15.5">
      <c r="A16" s="84" t="s">
        <v>21</v>
      </c>
    </row>
    <row r="17" spans="1:2">
      <c r="A17" s="85" t="s">
        <v>22</v>
      </c>
      <c r="B17" t="s">
        <v>23</v>
      </c>
    </row>
    <row r="18" spans="1:2">
      <c r="A18" s="85" t="s">
        <v>24</v>
      </c>
      <c r="B18" t="s">
        <v>25</v>
      </c>
    </row>
    <row r="19" spans="1:2" s="83" customFormat="1" ht="15.5">
      <c r="A19" s="86" t="s">
        <v>26</v>
      </c>
    </row>
    <row r="20" spans="1:2">
      <c r="A20" s="85" t="s">
        <v>27</v>
      </c>
      <c r="B20" t="s">
        <v>28</v>
      </c>
    </row>
    <row r="21" spans="1:2">
      <c r="A21" s="85" t="s">
        <v>29</v>
      </c>
      <c r="B21" t="s">
        <v>30</v>
      </c>
    </row>
    <row r="22" spans="1:2">
      <c r="A22" s="85" t="s">
        <v>31</v>
      </c>
      <c r="B22" s="223" t="s">
        <v>32</v>
      </c>
    </row>
    <row r="23" spans="1:2">
      <c r="A23" s="85" t="s">
        <v>33</v>
      </c>
      <c r="B23" t="s">
        <v>34</v>
      </c>
    </row>
    <row r="24" spans="1:2" s="83" customFormat="1" ht="15.5">
      <c r="A24" s="86" t="s">
        <v>35</v>
      </c>
    </row>
    <row r="25" spans="1:2">
      <c r="A25" s="87" t="s">
        <v>36</v>
      </c>
      <c r="B25" s="223" t="s">
        <v>37</v>
      </c>
    </row>
    <row r="26" spans="1:2">
      <c r="A26" s="87" t="s">
        <v>38</v>
      </c>
      <c r="B26" s="223" t="s">
        <v>39</v>
      </c>
    </row>
    <row r="27" spans="1:2">
      <c r="A27" s="88"/>
    </row>
    <row r="28" spans="1:2" ht="18.5">
      <c r="A28" s="82" t="s">
        <v>40</v>
      </c>
    </row>
    <row r="29" spans="1:2" s="83" customFormat="1" ht="15.5">
      <c r="A29" s="86" t="s">
        <v>41</v>
      </c>
    </row>
    <row r="30" spans="1:2">
      <c r="A30" s="85" t="s">
        <v>42</v>
      </c>
      <c r="B30" t="s">
        <v>43</v>
      </c>
    </row>
    <row r="31" spans="1:2">
      <c r="A31" s="85" t="s">
        <v>44</v>
      </c>
      <c r="B31" t="s">
        <v>45</v>
      </c>
    </row>
    <row r="32" spans="1:2">
      <c r="A32" s="85" t="s">
        <v>46</v>
      </c>
      <c r="B32" t="s">
        <v>47</v>
      </c>
    </row>
    <row r="33" spans="1:2" s="83" customFormat="1" ht="15.5">
      <c r="A33" s="86" t="s">
        <v>48</v>
      </c>
    </row>
    <row r="34" spans="1:2">
      <c r="A34" s="85" t="s">
        <v>49</v>
      </c>
      <c r="B34" t="s">
        <v>50</v>
      </c>
    </row>
    <row r="35" spans="1:2">
      <c r="A35" s="85" t="s">
        <v>51</v>
      </c>
      <c r="B35" t="s">
        <v>52</v>
      </c>
    </row>
    <row r="36" spans="1:2">
      <c r="A36" s="85" t="s">
        <v>53</v>
      </c>
      <c r="B36" t="s">
        <v>54</v>
      </c>
    </row>
    <row r="37" spans="1:2">
      <c r="A37" s="85" t="s">
        <v>55</v>
      </c>
      <c r="B37" t="s">
        <v>56</v>
      </c>
    </row>
    <row r="38" spans="1:2">
      <c r="A38" s="85" t="s">
        <v>57</v>
      </c>
      <c r="B38" t="s">
        <v>58</v>
      </c>
    </row>
  </sheetData>
  <hyperlinks>
    <hyperlink ref="A5" location="'1.1.1'!A1" display="Measure 1.1.1" xr:uid="{A9E8A8E2-FD74-4041-908F-C77F4DDCC1EE}"/>
    <hyperlink ref="A6" location="'1.1.2'!A1" display="Measure 1.1.2" xr:uid="{F72CBA31-7578-4017-AE39-ECF784AA2AA9}"/>
    <hyperlink ref="A7" location="'1.1.3'!A1" display="Measure 1.1.3" xr:uid="{0C61EB59-3AC7-42CF-BD21-3C30B0214C10}"/>
    <hyperlink ref="A8" location="'1.1.4'!A1" display="Measure 1.1.4" xr:uid="{A2D7AEA5-6A0D-4DEF-9FA2-8F2020A8C587}"/>
    <hyperlink ref="A10" location="'1.2.1'!A1" display="Measure 1.2.1" xr:uid="{07C00889-86B6-4F6C-9494-8DAE282AA62F}"/>
    <hyperlink ref="A12" location="'1.2.3'!A1" display="Measure 1.2.3" xr:uid="{F9E671CA-4272-4081-9D57-C85BE61378D0}"/>
    <hyperlink ref="A17" location="'2.1.1'!A1" display="Measure 2.1.1" xr:uid="{9A8BD4F9-D71C-4AE0-8FC5-B214906FD648}"/>
    <hyperlink ref="A18" location="'2.1.2 '!A1" display="Measure 2.1.2" xr:uid="{3569178B-5E70-4E9E-8DA5-69BA71737E4E}"/>
    <hyperlink ref="A20" location="'2.2.1'!A1" display="Measure 2.2.1" xr:uid="{DA4F96C3-DEA6-485C-9D9A-F22431A69B34}"/>
    <hyperlink ref="A37" location="'3.2.4'!A1" display="Measure 3.2.4" xr:uid="{07374003-4C1B-4109-8086-5E966076F80B}"/>
    <hyperlink ref="A32" location="'3.1.3'!A1" display="Measure 3.1.3" xr:uid="{F5E97464-B025-4906-95D2-1A89502C64A7}"/>
    <hyperlink ref="A34" location="'3.2.1'!A1" display="Measure 3.2.1" xr:uid="{CE0AE774-AEDB-45EE-9546-E6AF25C13425}"/>
    <hyperlink ref="A11" location="'1.2.2'!A1" display="Measure 1.2.2" xr:uid="{A6773D16-2DA2-4A8B-B078-E687615E12A9}"/>
    <hyperlink ref="A21" location="'2.2.2'!A1" display="Measure 2.2.2" xr:uid="{3E4B0837-E4D4-409E-B5D5-11B72DCFE5F1}"/>
    <hyperlink ref="A22" location="'2.2.3'!A1" display="Measure 2.2.3" xr:uid="{D30E1B11-FD8D-4FB2-9A9E-FB3B736E44AF}"/>
    <hyperlink ref="A23" location="'2.2.4'!A1" display="Measure 2.2.4" xr:uid="{E85920C0-5432-497D-9350-BB15EFDB578C}"/>
    <hyperlink ref="A25" location="'2.3.1'!A1" display="Measure 2.3.1" xr:uid="{98FB5328-A1D9-484B-9C44-F0F574FBA8F2}"/>
    <hyperlink ref="A26" location="'2.3.2'!A1" display="Measure 2.3.2" xr:uid="{D84FFCF3-F343-4C76-A657-7906C3EB6B0C}"/>
    <hyperlink ref="A30" location="'3.1.1'!A1" display="Measure 3.1.1" xr:uid="{F9424E68-0904-4093-8C6C-F47EF3FC8774}"/>
    <hyperlink ref="A31" location="'3.1.2'!A1" display="Measure 3.1.2" xr:uid="{078FAD46-7FBB-4693-B03E-A2C6DC753C73}"/>
    <hyperlink ref="A38" location="'3.2.5'!A1" display="Measure 3.2.5" xr:uid="{41C1FACF-3D8A-4C00-A63C-ECD8361ECF67}"/>
    <hyperlink ref="A36" location="'3.2.3'!A1" display="Measure 3.2.3" xr:uid="{8A64F039-F6F0-4DF0-9A43-D76A73516FB5}"/>
    <hyperlink ref="A35" location="'3.2.2'!A1" display="Measure 3.2.2" xr:uid="{516C3A52-8E92-4750-8B90-75A605866B2D}"/>
    <hyperlink ref="A13" location="'1.2.4'!A1" display="Measure 1.2.4" xr:uid="{1C2D05BB-F753-4FD4-89D7-B89724EF933E}"/>
  </hyperlinks>
  <pageMargins left="0.7" right="0.7" top="0.75" bottom="0.75" header="0.3" footer="0.3"/>
  <pageSetup paperSize="9" scale="68" orientation="landscape" r:id="rId1"/>
  <headerFooter>
    <oddFooter>&amp;L&amp;1#&amp;"Calibri"&amp;11&amp;K000000OFFICIAL: Sensitive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N24"/>
  <sheetViews>
    <sheetView showGridLines="0" zoomScale="130" zoomScaleNormal="130" zoomScaleSheetLayoutView="70" workbookViewId="0">
      <selection activeCell="F44" sqref="F44"/>
    </sheetView>
  </sheetViews>
  <sheetFormatPr defaultRowHeight="14.5"/>
  <cols>
    <col min="1" max="1" width="6.54296875" customWidth="1"/>
    <col min="3" max="3" width="12.7265625" customWidth="1"/>
    <col min="4" max="4" width="15.81640625" customWidth="1"/>
    <col min="5" max="5" width="17" customWidth="1"/>
    <col min="6" max="6" width="15.26953125" bestFit="1" customWidth="1"/>
    <col min="7" max="7" width="15.1796875" customWidth="1"/>
    <col min="8" max="8" width="12.7265625" customWidth="1"/>
    <col min="9" max="9" width="9.26953125" bestFit="1" customWidth="1"/>
    <col min="10" max="10" width="12" bestFit="1" customWidth="1"/>
    <col min="14" max="14" width="15.453125" customWidth="1"/>
    <col min="15" max="15" width="11.1796875" customWidth="1"/>
  </cols>
  <sheetData>
    <row r="1" spans="1:13">
      <c r="A1" s="1" t="s">
        <v>59</v>
      </c>
      <c r="B1" s="187" t="s">
        <v>188</v>
      </c>
      <c r="C1" s="188"/>
      <c r="D1" s="188"/>
      <c r="E1" s="188"/>
      <c r="F1" s="188"/>
      <c r="G1" s="188"/>
      <c r="H1" s="188"/>
      <c r="I1" s="188"/>
    </row>
    <row r="2" spans="1:13" ht="24">
      <c r="B2" s="189" t="s">
        <v>62</v>
      </c>
      <c r="C2" s="189" t="s">
        <v>189</v>
      </c>
      <c r="D2" s="189" t="s">
        <v>190</v>
      </c>
      <c r="E2" s="189" t="s">
        <v>191</v>
      </c>
      <c r="F2" s="189" t="s">
        <v>192</v>
      </c>
      <c r="G2" s="189" t="s">
        <v>193</v>
      </c>
      <c r="H2" s="189" t="s">
        <v>194</v>
      </c>
      <c r="I2" s="189" t="s">
        <v>68</v>
      </c>
      <c r="J2" s="299"/>
      <c r="K2" s="299"/>
      <c r="L2" s="299"/>
      <c r="M2" s="299"/>
    </row>
    <row r="3" spans="1:13">
      <c r="B3" s="107" t="s">
        <v>128</v>
      </c>
      <c r="C3" s="108">
        <v>660</v>
      </c>
      <c r="D3" s="90">
        <v>34.5</v>
      </c>
      <c r="E3" s="109">
        <v>4396</v>
      </c>
      <c r="F3" s="31">
        <v>3.8</v>
      </c>
      <c r="G3" s="110" t="s">
        <v>195</v>
      </c>
      <c r="H3" s="31">
        <f t="shared" ref="H3:H14" si="0">D3-F3</f>
        <v>30.7</v>
      </c>
      <c r="I3" s="31">
        <f t="shared" ref="I3:I14" si="1">D3/F3</f>
        <v>9.0789473684210531</v>
      </c>
    </row>
    <row r="4" spans="1:13">
      <c r="B4" s="107" t="s">
        <v>129</v>
      </c>
      <c r="C4" s="108">
        <v>734</v>
      </c>
      <c r="D4" s="90">
        <v>37.700000000000003</v>
      </c>
      <c r="E4" s="109">
        <v>4549</v>
      </c>
      <c r="F4" s="31">
        <v>3.8</v>
      </c>
      <c r="G4" s="110" t="s">
        <v>195</v>
      </c>
      <c r="H4" s="31">
        <f t="shared" si="0"/>
        <v>33.900000000000006</v>
      </c>
      <c r="I4" s="31">
        <f t="shared" si="1"/>
        <v>9.9210526315789487</v>
      </c>
    </row>
    <row r="5" spans="1:13">
      <c r="B5" s="107" t="s">
        <v>130</v>
      </c>
      <c r="C5" s="108">
        <v>816</v>
      </c>
      <c r="D5" s="90">
        <v>36.9</v>
      </c>
      <c r="E5" s="109">
        <v>4553</v>
      </c>
      <c r="F5" s="31">
        <v>3.8</v>
      </c>
      <c r="G5" s="90">
        <v>100</v>
      </c>
      <c r="H5" s="31">
        <f t="shared" si="0"/>
        <v>33.1</v>
      </c>
      <c r="I5" s="31">
        <f t="shared" si="1"/>
        <v>9.7105263157894743</v>
      </c>
    </row>
    <row r="6" spans="1:13">
      <c r="B6" s="107" t="s">
        <v>131</v>
      </c>
      <c r="C6" s="108">
        <v>877</v>
      </c>
      <c r="D6" s="90">
        <v>39.5</v>
      </c>
      <c r="E6" s="109">
        <v>4701</v>
      </c>
      <c r="F6" s="31">
        <v>3.9</v>
      </c>
      <c r="G6" s="90">
        <v>100</v>
      </c>
      <c r="H6" s="31">
        <f t="shared" si="0"/>
        <v>35.6</v>
      </c>
      <c r="I6" s="31">
        <f t="shared" si="1"/>
        <v>10.128205128205128</v>
      </c>
    </row>
    <row r="7" spans="1:13">
      <c r="B7" s="107" t="s">
        <v>132</v>
      </c>
      <c r="C7" s="108">
        <v>1028</v>
      </c>
      <c r="D7" s="31">
        <v>46</v>
      </c>
      <c r="E7" s="109">
        <v>5106</v>
      </c>
      <c r="F7" s="31">
        <v>4.2</v>
      </c>
      <c r="G7" s="90">
        <v>73</v>
      </c>
      <c r="H7" s="31">
        <f t="shared" si="0"/>
        <v>41.8</v>
      </c>
      <c r="I7" s="31">
        <f t="shared" si="1"/>
        <v>10.952380952380953</v>
      </c>
    </row>
    <row r="8" spans="1:13">
      <c r="B8" s="107" t="s">
        <v>133</v>
      </c>
      <c r="C8" s="108">
        <v>922</v>
      </c>
      <c r="D8" s="90">
        <v>40.799999999999997</v>
      </c>
      <c r="E8" s="109">
        <v>5412</v>
      </c>
      <c r="F8" s="31">
        <v>4.3</v>
      </c>
      <c r="G8" s="90">
        <v>65</v>
      </c>
      <c r="H8" s="31">
        <f t="shared" si="0"/>
        <v>36.5</v>
      </c>
      <c r="I8" s="31">
        <f t="shared" si="1"/>
        <v>9.4883720930232549</v>
      </c>
    </row>
    <row r="9" spans="1:13">
      <c r="B9" s="107" t="s">
        <v>134</v>
      </c>
      <c r="C9" s="108">
        <v>1308</v>
      </c>
      <c r="D9" s="90">
        <v>57.1</v>
      </c>
      <c r="E9" s="109">
        <v>6393</v>
      </c>
      <c r="F9" s="31">
        <v>5</v>
      </c>
      <c r="G9" s="90">
        <v>9</v>
      </c>
      <c r="H9" s="31">
        <f t="shared" si="0"/>
        <v>52.1</v>
      </c>
      <c r="I9" s="31">
        <f t="shared" si="1"/>
        <v>11.42</v>
      </c>
    </row>
    <row r="10" spans="1:13">
      <c r="B10" s="107" t="s">
        <v>135</v>
      </c>
      <c r="C10" s="108">
        <v>1511</v>
      </c>
      <c r="D10" s="90">
        <v>65.2</v>
      </c>
      <c r="E10" s="109">
        <v>7049</v>
      </c>
      <c r="F10" s="31">
        <v>5.4</v>
      </c>
      <c r="G10" s="90">
        <v>7</v>
      </c>
      <c r="H10" s="31">
        <f t="shared" si="0"/>
        <v>59.800000000000004</v>
      </c>
      <c r="I10" s="31">
        <f t="shared" si="1"/>
        <v>12.074074074074074</v>
      </c>
    </row>
    <row r="11" spans="1:13">
      <c r="B11" s="107" t="s">
        <v>136</v>
      </c>
      <c r="C11" s="108">
        <v>1876</v>
      </c>
      <c r="D11" s="90">
        <v>79.900000000000006</v>
      </c>
      <c r="E11" s="109">
        <v>7821</v>
      </c>
      <c r="F11" s="31">
        <v>5.9</v>
      </c>
      <c r="G11" s="90">
        <v>8</v>
      </c>
      <c r="H11" s="31">
        <f t="shared" si="0"/>
        <v>74</v>
      </c>
      <c r="I11" s="31">
        <f t="shared" si="1"/>
        <v>13.542372881355933</v>
      </c>
    </row>
    <row r="12" spans="1:13">
      <c r="B12" s="107" t="s">
        <v>137</v>
      </c>
      <c r="C12" s="108">
        <v>2091</v>
      </c>
      <c r="D12" s="90">
        <v>88.3</v>
      </c>
      <c r="E12" s="109">
        <v>8212</v>
      </c>
      <c r="F12" s="31">
        <v>6</v>
      </c>
      <c r="G12" s="90">
        <v>9</v>
      </c>
      <c r="H12" s="31">
        <f t="shared" si="0"/>
        <v>82.3</v>
      </c>
      <c r="I12" s="31">
        <f t="shared" si="1"/>
        <v>14.716666666666667</v>
      </c>
    </row>
    <row r="13" spans="1:13">
      <c r="B13" s="107" t="s">
        <v>196</v>
      </c>
      <c r="C13" s="111">
        <v>1975</v>
      </c>
      <c r="D13" s="90">
        <v>82.5</v>
      </c>
      <c r="E13" s="109">
        <v>5979</v>
      </c>
      <c r="F13" s="31">
        <v>4.3</v>
      </c>
      <c r="G13" s="110" t="s">
        <v>197</v>
      </c>
      <c r="H13" s="31">
        <f t="shared" si="0"/>
        <v>78.2</v>
      </c>
      <c r="I13" s="31">
        <f t="shared" si="1"/>
        <v>19.186046511627907</v>
      </c>
    </row>
    <row r="14" spans="1:13">
      <c r="B14" s="107" t="s">
        <v>198</v>
      </c>
      <c r="C14" s="111">
        <v>2181</v>
      </c>
      <c r="D14" s="31">
        <v>90</v>
      </c>
      <c r="E14" s="109">
        <v>6309</v>
      </c>
      <c r="F14" s="31">
        <v>4.5</v>
      </c>
      <c r="G14" s="110" t="s">
        <v>197</v>
      </c>
      <c r="H14" s="31">
        <f t="shared" si="0"/>
        <v>85.5</v>
      </c>
      <c r="I14" s="31">
        <f t="shared" si="1"/>
        <v>20</v>
      </c>
    </row>
    <row r="15" spans="1:13">
      <c r="B15" s="107" t="s">
        <v>154</v>
      </c>
      <c r="C15" s="111">
        <v>2450</v>
      </c>
      <c r="D15" s="31">
        <v>99.8</v>
      </c>
      <c r="E15" s="109">
        <v>6645</v>
      </c>
      <c r="F15" s="31">
        <v>4.7</v>
      </c>
      <c r="G15" s="110" t="s">
        <v>197</v>
      </c>
      <c r="H15" s="31">
        <f>D15-F15</f>
        <v>95.1</v>
      </c>
      <c r="I15" s="31">
        <f>D15/F15</f>
        <v>21.23404255319149</v>
      </c>
    </row>
    <row r="16" spans="1:13">
      <c r="B16" s="107" t="s">
        <v>155</v>
      </c>
      <c r="C16" s="111">
        <v>2572</v>
      </c>
      <c r="D16" s="31">
        <v>103</v>
      </c>
      <c r="E16" s="109">
        <v>6574</v>
      </c>
      <c r="F16" s="31">
        <v>6.7</v>
      </c>
      <c r="G16" s="110" t="s">
        <v>197</v>
      </c>
      <c r="H16" s="31">
        <f>D16-F16</f>
        <v>96.3</v>
      </c>
      <c r="I16" s="31">
        <f>D16/F16</f>
        <v>15.373134328358208</v>
      </c>
    </row>
    <row r="17" spans="2:14">
      <c r="B17" s="171" t="s">
        <v>156</v>
      </c>
      <c r="C17" s="172">
        <v>2595</v>
      </c>
      <c r="D17" s="173">
        <v>102.2</v>
      </c>
      <c r="E17" s="174">
        <v>6529</v>
      </c>
      <c r="F17" s="173">
        <v>4.7</v>
      </c>
      <c r="G17" s="271" t="s">
        <v>197</v>
      </c>
      <c r="H17" s="173">
        <f>D17-F17</f>
        <v>97.5</v>
      </c>
      <c r="I17" s="173">
        <f>D17/F17</f>
        <v>21.74468085106383</v>
      </c>
    </row>
    <row r="18" spans="2:14">
      <c r="B18" s="12" t="s">
        <v>199</v>
      </c>
      <c r="C18" s="11"/>
      <c r="D18" s="11"/>
      <c r="E18" s="11"/>
      <c r="F18" s="11"/>
      <c r="G18" s="11"/>
      <c r="H18" s="11"/>
      <c r="I18" s="11"/>
    </row>
    <row r="19" spans="2:14" ht="17.25" customHeight="1">
      <c r="B19" s="300" t="s">
        <v>200</v>
      </c>
      <c r="C19" s="300"/>
      <c r="D19" s="300"/>
      <c r="E19" s="300"/>
      <c r="F19" s="300"/>
      <c r="G19" s="300"/>
      <c r="H19" s="300"/>
      <c r="I19" s="300"/>
      <c r="J19" s="300"/>
      <c r="K19" s="300"/>
      <c r="L19" s="300"/>
      <c r="M19" s="300"/>
    </row>
    <row r="20" spans="2:14">
      <c r="B20" s="12" t="s">
        <v>201</v>
      </c>
    </row>
    <row r="21" spans="2:14" ht="15" customHeight="1">
      <c r="B21" s="12" t="s">
        <v>202</v>
      </c>
      <c r="C21" s="12"/>
      <c r="D21" s="12"/>
      <c r="E21" s="12"/>
      <c r="F21" s="12"/>
      <c r="G21" s="12"/>
      <c r="H21" s="12"/>
      <c r="I21" s="12"/>
      <c r="J21" s="12"/>
      <c r="K21" s="12"/>
      <c r="L21" s="12"/>
      <c r="M21" s="12"/>
      <c r="N21" s="12"/>
    </row>
    <row r="24" spans="2:14">
      <c r="B24" s="78"/>
    </row>
  </sheetData>
  <mergeCells count="2">
    <mergeCell ref="J2:M2"/>
    <mergeCell ref="B19:M19"/>
  </mergeCells>
  <hyperlinks>
    <hyperlink ref="A1" r:id="rId1" location="Index!A1" xr:uid="{DD1491F8-2C5E-45CA-B7F8-FCFB05A536A7}"/>
  </hyperlinks>
  <pageMargins left="0.7" right="0.7" top="0.75" bottom="0.75" header="0.3" footer="0.3"/>
  <pageSetup paperSize="9" scale="77" orientation="landscape" r:id="rId2"/>
  <headerFooter>
    <oddFooter>&amp;L&amp;1#&amp;"Calibri"&amp;11&amp;K000000OFFICIAL: Sensitive</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L24"/>
  <sheetViews>
    <sheetView showGridLines="0" zoomScale="130" zoomScaleNormal="130" workbookViewId="0">
      <selection activeCell="F31" sqref="F31"/>
    </sheetView>
  </sheetViews>
  <sheetFormatPr defaultRowHeight="14.5"/>
  <cols>
    <col min="3" max="3" width="11.7265625" bestFit="1" customWidth="1"/>
    <col min="4" max="4" width="16.81640625" customWidth="1"/>
    <col min="5" max="5" width="15.54296875" customWidth="1"/>
  </cols>
  <sheetData>
    <row r="1" spans="1:8">
      <c r="A1" s="1" t="s">
        <v>59</v>
      </c>
      <c r="B1" s="183" t="s">
        <v>203</v>
      </c>
      <c r="C1" s="190"/>
      <c r="D1" s="190"/>
      <c r="E1" s="190"/>
      <c r="F1" s="190"/>
      <c r="H1" s="1"/>
    </row>
    <row r="2" spans="1:8" ht="24">
      <c r="B2" s="184" t="s">
        <v>62</v>
      </c>
      <c r="C2" s="184" t="s">
        <v>189</v>
      </c>
      <c r="D2" s="184" t="s">
        <v>204</v>
      </c>
      <c r="E2" s="184" t="s">
        <v>193</v>
      </c>
      <c r="F2" s="184" t="s">
        <v>205</v>
      </c>
    </row>
    <row r="3" spans="1:8" hidden="1">
      <c r="B3" s="22" t="s">
        <v>128</v>
      </c>
      <c r="C3" s="72">
        <v>152</v>
      </c>
      <c r="D3" s="65">
        <v>3864</v>
      </c>
      <c r="E3" s="72" t="s">
        <v>195</v>
      </c>
      <c r="F3" s="65">
        <v>4016</v>
      </c>
    </row>
    <row r="4" spans="1:8">
      <c r="B4" s="22" t="s">
        <v>129</v>
      </c>
      <c r="C4" s="72">
        <v>338</v>
      </c>
      <c r="D4" s="65">
        <v>4729</v>
      </c>
      <c r="E4" s="272" t="s">
        <v>206</v>
      </c>
      <c r="F4" s="65">
        <v>5067</v>
      </c>
    </row>
    <row r="5" spans="1:8">
      <c r="B5" s="22" t="s">
        <v>130</v>
      </c>
      <c r="C5" s="72">
        <v>362</v>
      </c>
      <c r="D5" s="65">
        <v>2483</v>
      </c>
      <c r="E5" s="72">
        <v>2131</v>
      </c>
      <c r="F5" s="65">
        <v>4976</v>
      </c>
    </row>
    <row r="6" spans="1:8">
      <c r="B6" s="22" t="s">
        <v>131</v>
      </c>
      <c r="C6" s="72" t="s">
        <v>195</v>
      </c>
      <c r="D6" s="64" t="s">
        <v>195</v>
      </c>
      <c r="E6" s="272" t="s">
        <v>206</v>
      </c>
      <c r="F6" s="272" t="s">
        <v>206</v>
      </c>
    </row>
    <row r="7" spans="1:8">
      <c r="B7" s="22" t="s">
        <v>132</v>
      </c>
      <c r="C7" s="72">
        <v>314</v>
      </c>
      <c r="D7" s="65">
        <v>5468</v>
      </c>
      <c r="E7" s="72">
        <v>36</v>
      </c>
      <c r="F7" s="65">
        <v>5818</v>
      </c>
    </row>
    <row r="8" spans="1:8">
      <c r="B8" s="22" t="s">
        <v>133</v>
      </c>
      <c r="C8" s="72">
        <v>302</v>
      </c>
      <c r="D8" s="65">
        <v>5639</v>
      </c>
      <c r="E8" s="272" t="s">
        <v>206</v>
      </c>
      <c r="F8" s="65">
        <v>5941</v>
      </c>
    </row>
    <row r="9" spans="1:8">
      <c r="B9" s="22" t="s">
        <v>134</v>
      </c>
      <c r="C9" s="72">
        <v>311</v>
      </c>
      <c r="D9" s="65">
        <v>5007</v>
      </c>
      <c r="E9" s="272" t="s">
        <v>206</v>
      </c>
      <c r="F9" s="65">
        <v>5318</v>
      </c>
    </row>
    <row r="10" spans="1:8">
      <c r="B10" s="22" t="s">
        <v>135</v>
      </c>
      <c r="C10" s="72">
        <v>471</v>
      </c>
      <c r="D10" s="65">
        <v>7144</v>
      </c>
      <c r="E10" s="272" t="s">
        <v>206</v>
      </c>
      <c r="F10" s="65">
        <v>7615</v>
      </c>
    </row>
    <row r="11" spans="1:8">
      <c r="B11" s="22" t="s">
        <v>136</v>
      </c>
      <c r="C11" s="72">
        <v>596</v>
      </c>
      <c r="D11" s="65">
        <v>8788</v>
      </c>
      <c r="E11" s="272" t="s">
        <v>206</v>
      </c>
      <c r="F11" s="65">
        <v>9384</v>
      </c>
    </row>
    <row r="12" spans="1:8">
      <c r="B12" s="22" t="s">
        <v>137</v>
      </c>
      <c r="C12" s="72">
        <v>625</v>
      </c>
      <c r="D12" s="65">
        <v>10265</v>
      </c>
      <c r="E12" s="272" t="s">
        <v>206</v>
      </c>
      <c r="F12" s="65">
        <v>10890</v>
      </c>
    </row>
    <row r="13" spans="1:8">
      <c r="B13" s="22" t="s">
        <v>196</v>
      </c>
      <c r="C13" s="112">
        <v>933</v>
      </c>
      <c r="D13" s="65">
        <v>9917</v>
      </c>
      <c r="E13" s="112">
        <v>26</v>
      </c>
      <c r="F13" s="65">
        <v>10876</v>
      </c>
    </row>
    <row r="14" spans="1:8">
      <c r="B14" s="22" t="s">
        <v>198</v>
      </c>
      <c r="C14" s="112">
        <v>1450</v>
      </c>
      <c r="D14" s="65">
        <v>10986</v>
      </c>
      <c r="E14" s="112">
        <v>1106</v>
      </c>
      <c r="F14" s="65">
        <f>SUM(C14:E14)</f>
        <v>13542</v>
      </c>
    </row>
    <row r="15" spans="1:8">
      <c r="B15" s="22" t="s">
        <v>154</v>
      </c>
      <c r="C15" s="112">
        <v>1714</v>
      </c>
      <c r="D15" s="65">
        <v>11276</v>
      </c>
      <c r="E15" s="272" t="s">
        <v>206</v>
      </c>
      <c r="F15" s="65">
        <v>12990</v>
      </c>
    </row>
    <row r="16" spans="1:8">
      <c r="B16" s="22" t="s">
        <v>155</v>
      </c>
      <c r="C16" s="217">
        <v>1017</v>
      </c>
      <c r="D16" s="65">
        <v>8585</v>
      </c>
      <c r="E16" s="272" t="s">
        <v>206</v>
      </c>
      <c r="F16" s="65">
        <v>9602</v>
      </c>
    </row>
    <row r="17" spans="2:12">
      <c r="B17" s="152" t="s">
        <v>156</v>
      </c>
      <c r="C17" s="176">
        <v>1193</v>
      </c>
      <c r="D17" s="156">
        <v>9015</v>
      </c>
      <c r="E17" s="273" t="s">
        <v>206</v>
      </c>
      <c r="F17" s="156">
        <v>10208</v>
      </c>
    </row>
    <row r="18" spans="2:12">
      <c r="B18" s="12" t="s">
        <v>207</v>
      </c>
      <c r="C18" s="3"/>
      <c r="D18" s="3"/>
      <c r="E18" s="3"/>
      <c r="F18" s="3"/>
    </row>
    <row r="19" spans="2:12">
      <c r="B19" s="13" t="s">
        <v>208</v>
      </c>
      <c r="C19" s="3"/>
      <c r="D19" s="3"/>
      <c r="E19" s="3"/>
      <c r="F19" s="3"/>
    </row>
    <row r="20" spans="2:12">
      <c r="B20" s="13" t="s">
        <v>209</v>
      </c>
      <c r="C20" s="3"/>
      <c r="D20" s="3"/>
      <c r="E20" s="3"/>
      <c r="F20" s="3"/>
    </row>
    <row r="21" spans="2:12" ht="15" customHeight="1">
      <c r="B21" s="13" t="s">
        <v>210</v>
      </c>
      <c r="C21" s="13"/>
      <c r="D21" s="13"/>
      <c r="E21" s="13"/>
      <c r="F21" s="13"/>
      <c r="G21" s="13"/>
      <c r="H21" s="13"/>
      <c r="I21" s="13"/>
      <c r="J21" s="13"/>
      <c r="K21" s="13"/>
      <c r="L21" s="13"/>
    </row>
    <row r="24" spans="2:12">
      <c r="B24" s="78"/>
    </row>
  </sheetData>
  <hyperlinks>
    <hyperlink ref="A1" r:id="rId1" location="Index!A1" xr:uid="{E9E4A36A-959D-4F03-9614-35AAEE3E6D04}"/>
  </hyperlinks>
  <pageMargins left="0.7" right="0.7" top="0.75" bottom="0.75" header="0.3" footer="0.3"/>
  <pageSetup paperSize="9" scale="88" orientation="landscape" r:id="rId2"/>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V41"/>
  <sheetViews>
    <sheetView showGridLines="0" zoomScaleNormal="100" workbookViewId="0">
      <selection activeCell="B41" sqref="B41"/>
    </sheetView>
  </sheetViews>
  <sheetFormatPr defaultRowHeight="14.5"/>
  <cols>
    <col min="2" max="2" width="13.1796875" customWidth="1"/>
    <col min="3" max="3" width="18.1796875" customWidth="1"/>
    <col min="4" max="4" width="15.26953125" customWidth="1"/>
    <col min="5" max="5" width="17.1796875" customWidth="1"/>
    <col min="6" max="6" width="16.81640625" customWidth="1"/>
    <col min="7" max="8" width="12.1796875" customWidth="1"/>
    <col min="9" max="11" width="18.54296875" customWidth="1"/>
    <col min="12" max="12" width="22.54296875" customWidth="1"/>
  </cols>
  <sheetData>
    <row r="1" spans="1:14">
      <c r="A1" s="1" t="s">
        <v>59</v>
      </c>
      <c r="B1" s="187" t="s">
        <v>211</v>
      </c>
      <c r="C1" s="191"/>
      <c r="D1" s="191"/>
      <c r="E1" s="191"/>
      <c r="F1" s="192"/>
      <c r="G1" s="192"/>
      <c r="H1" s="193"/>
      <c r="I1" s="160"/>
      <c r="J1" s="160"/>
      <c r="K1" s="160"/>
      <c r="L1" s="160"/>
    </row>
    <row r="2" spans="1:14" ht="57.5">
      <c r="B2" s="194" t="s">
        <v>212</v>
      </c>
      <c r="C2" s="161" t="s">
        <v>213</v>
      </c>
      <c r="D2" s="161" t="s">
        <v>214</v>
      </c>
      <c r="E2" s="161" t="s">
        <v>215</v>
      </c>
      <c r="F2" s="161" t="s">
        <v>216</v>
      </c>
      <c r="G2" s="161" t="s">
        <v>217</v>
      </c>
      <c r="H2" s="161" t="s">
        <v>218</v>
      </c>
      <c r="I2" s="218" t="s">
        <v>219</v>
      </c>
      <c r="J2" s="161" t="s">
        <v>220</v>
      </c>
      <c r="K2" s="161" t="s">
        <v>221</v>
      </c>
      <c r="L2" s="219" t="s">
        <v>222</v>
      </c>
    </row>
    <row r="3" spans="1:14">
      <c r="B3" s="22" t="s">
        <v>129</v>
      </c>
      <c r="C3" s="62">
        <v>181</v>
      </c>
      <c r="D3" s="62">
        <v>162</v>
      </c>
      <c r="E3" s="62">
        <v>75</v>
      </c>
      <c r="F3" s="62">
        <v>13</v>
      </c>
      <c r="G3" s="62">
        <v>233</v>
      </c>
      <c r="H3" s="62">
        <v>60</v>
      </c>
      <c r="I3" s="62">
        <f t="shared" ref="I3:I15" si="0">SUM(C3:H3)</f>
        <v>724</v>
      </c>
      <c r="J3" s="62">
        <f>SUM(C3,D3)</f>
        <v>343</v>
      </c>
      <c r="K3" s="62">
        <f>SUM(C3,D3,E3)</f>
        <v>418</v>
      </c>
      <c r="L3" s="62">
        <f>SUM(C3,D3,E3,F3)</f>
        <v>431</v>
      </c>
    </row>
    <row r="4" spans="1:14">
      <c r="B4" s="22" t="s">
        <v>130</v>
      </c>
      <c r="C4" s="62">
        <v>209</v>
      </c>
      <c r="D4" s="62">
        <v>214</v>
      </c>
      <c r="E4" s="62">
        <v>47</v>
      </c>
      <c r="F4" s="62">
        <v>5</v>
      </c>
      <c r="G4" s="62">
        <v>302</v>
      </c>
      <c r="H4" s="62">
        <v>37</v>
      </c>
      <c r="I4" s="62">
        <f t="shared" si="0"/>
        <v>814</v>
      </c>
      <c r="J4" s="62">
        <f t="shared" ref="J4:J15" si="1">SUM(C4,D4)</f>
        <v>423</v>
      </c>
      <c r="K4" s="62">
        <f t="shared" ref="K4:K15" si="2">SUM(C4,D4,E4)</f>
        <v>470</v>
      </c>
      <c r="L4" s="62">
        <f t="shared" ref="L4:L16" si="3">SUM(C4,D4,E4,F4)</f>
        <v>475</v>
      </c>
      <c r="M4" s="40"/>
      <c r="N4" s="40"/>
    </row>
    <row r="5" spans="1:14">
      <c r="B5" s="22" t="s">
        <v>131</v>
      </c>
      <c r="C5" s="62">
        <v>216</v>
      </c>
      <c r="D5" s="62">
        <v>231</v>
      </c>
      <c r="E5" s="62">
        <v>47</v>
      </c>
      <c r="F5" s="62">
        <v>10</v>
      </c>
      <c r="G5" s="62">
        <v>324</v>
      </c>
      <c r="H5" s="62">
        <v>49</v>
      </c>
      <c r="I5" s="62">
        <f t="shared" si="0"/>
        <v>877</v>
      </c>
      <c r="J5" s="62">
        <f t="shared" si="1"/>
        <v>447</v>
      </c>
      <c r="K5" s="62">
        <f t="shared" si="2"/>
        <v>494</v>
      </c>
      <c r="L5" s="62">
        <f t="shared" si="3"/>
        <v>504</v>
      </c>
    </row>
    <row r="6" spans="1:14">
      <c r="B6" s="22" t="s">
        <v>132</v>
      </c>
      <c r="C6" s="62">
        <v>275</v>
      </c>
      <c r="D6" s="62">
        <v>238</v>
      </c>
      <c r="E6" s="62">
        <v>54</v>
      </c>
      <c r="F6" s="62">
        <v>11</v>
      </c>
      <c r="G6" s="62">
        <v>373</v>
      </c>
      <c r="H6" s="62">
        <v>76</v>
      </c>
      <c r="I6" s="62">
        <f t="shared" si="0"/>
        <v>1027</v>
      </c>
      <c r="J6" s="62">
        <f t="shared" si="1"/>
        <v>513</v>
      </c>
      <c r="K6" s="62">
        <f t="shared" si="2"/>
        <v>567</v>
      </c>
      <c r="L6" s="62">
        <f t="shared" si="3"/>
        <v>578</v>
      </c>
    </row>
    <row r="7" spans="1:14">
      <c r="B7" s="22" t="s">
        <v>133</v>
      </c>
      <c r="C7" s="62">
        <v>327</v>
      </c>
      <c r="D7" s="62">
        <v>174</v>
      </c>
      <c r="E7" s="62">
        <v>48</v>
      </c>
      <c r="F7" s="62">
        <v>11</v>
      </c>
      <c r="G7" s="62">
        <v>319</v>
      </c>
      <c r="H7" s="62">
        <v>40</v>
      </c>
      <c r="I7" s="62">
        <f t="shared" si="0"/>
        <v>919</v>
      </c>
      <c r="J7" s="62">
        <f t="shared" si="1"/>
        <v>501</v>
      </c>
      <c r="K7" s="62">
        <f t="shared" si="2"/>
        <v>549</v>
      </c>
      <c r="L7" s="62">
        <f t="shared" si="3"/>
        <v>560</v>
      </c>
    </row>
    <row r="8" spans="1:14">
      <c r="B8" s="22" t="s">
        <v>134</v>
      </c>
      <c r="C8" s="62">
        <v>371</v>
      </c>
      <c r="D8" s="62">
        <v>245</v>
      </c>
      <c r="E8" s="62">
        <v>54</v>
      </c>
      <c r="F8" s="62">
        <v>11</v>
      </c>
      <c r="G8" s="62">
        <v>301</v>
      </c>
      <c r="H8" s="62">
        <v>36</v>
      </c>
      <c r="I8" s="62">
        <f t="shared" si="0"/>
        <v>1018</v>
      </c>
      <c r="J8" s="62">
        <f t="shared" si="1"/>
        <v>616</v>
      </c>
      <c r="K8" s="62">
        <f t="shared" si="2"/>
        <v>670</v>
      </c>
      <c r="L8" s="62">
        <f t="shared" si="3"/>
        <v>681</v>
      </c>
    </row>
    <row r="9" spans="1:14">
      <c r="B9" s="22" t="s">
        <v>135</v>
      </c>
      <c r="C9" s="62">
        <v>482</v>
      </c>
      <c r="D9" s="62">
        <v>301</v>
      </c>
      <c r="E9" s="62">
        <v>61</v>
      </c>
      <c r="F9" s="62">
        <v>12</v>
      </c>
      <c r="G9" s="62">
        <v>298</v>
      </c>
      <c r="H9" s="62">
        <v>39</v>
      </c>
      <c r="I9" s="62">
        <f t="shared" si="0"/>
        <v>1193</v>
      </c>
      <c r="J9" s="62">
        <f t="shared" si="1"/>
        <v>783</v>
      </c>
      <c r="K9" s="62">
        <f t="shared" si="2"/>
        <v>844</v>
      </c>
      <c r="L9" s="62">
        <f t="shared" si="3"/>
        <v>856</v>
      </c>
    </row>
    <row r="10" spans="1:14">
      <c r="B10" s="22" t="s">
        <v>136</v>
      </c>
      <c r="C10" s="62">
        <v>615</v>
      </c>
      <c r="D10" s="62">
        <v>406</v>
      </c>
      <c r="E10" s="62">
        <v>58</v>
      </c>
      <c r="F10" s="62">
        <v>14</v>
      </c>
      <c r="G10" s="62">
        <v>318</v>
      </c>
      <c r="H10" s="62">
        <v>51</v>
      </c>
      <c r="I10" s="62">
        <f t="shared" si="0"/>
        <v>1462</v>
      </c>
      <c r="J10" s="62">
        <f t="shared" si="1"/>
        <v>1021</v>
      </c>
      <c r="K10" s="62">
        <f t="shared" si="2"/>
        <v>1079</v>
      </c>
      <c r="L10" s="62">
        <f t="shared" si="3"/>
        <v>1093</v>
      </c>
    </row>
    <row r="11" spans="1:14">
      <c r="B11" s="22" t="s">
        <v>137</v>
      </c>
      <c r="C11" s="62">
        <v>757</v>
      </c>
      <c r="D11" s="62">
        <v>494</v>
      </c>
      <c r="E11" s="62">
        <v>65</v>
      </c>
      <c r="F11" s="62">
        <v>10</v>
      </c>
      <c r="G11" s="62">
        <v>332</v>
      </c>
      <c r="H11" s="62">
        <v>45</v>
      </c>
      <c r="I11" s="62">
        <f t="shared" si="0"/>
        <v>1703</v>
      </c>
      <c r="J11" s="62">
        <f t="shared" si="1"/>
        <v>1251</v>
      </c>
      <c r="K11" s="62">
        <f t="shared" si="2"/>
        <v>1316</v>
      </c>
      <c r="L11" s="62">
        <f t="shared" si="3"/>
        <v>1326</v>
      </c>
    </row>
    <row r="12" spans="1:14">
      <c r="B12" s="22" t="s">
        <v>196</v>
      </c>
      <c r="C12" s="62">
        <v>734</v>
      </c>
      <c r="D12" s="62">
        <v>535</v>
      </c>
      <c r="E12" s="62">
        <v>58</v>
      </c>
      <c r="F12" s="62">
        <v>16</v>
      </c>
      <c r="G12" s="62">
        <v>311</v>
      </c>
      <c r="H12" s="62">
        <v>48</v>
      </c>
      <c r="I12" s="62">
        <f t="shared" si="0"/>
        <v>1702</v>
      </c>
      <c r="J12" s="62">
        <f t="shared" si="1"/>
        <v>1269</v>
      </c>
      <c r="K12" s="62">
        <f t="shared" si="2"/>
        <v>1327</v>
      </c>
      <c r="L12" s="62">
        <f t="shared" si="3"/>
        <v>1343</v>
      </c>
    </row>
    <row r="13" spans="1:14">
      <c r="B13" s="22" t="s">
        <v>198</v>
      </c>
      <c r="C13" s="62">
        <v>891</v>
      </c>
      <c r="D13" s="62">
        <v>777</v>
      </c>
      <c r="E13" s="62">
        <v>41</v>
      </c>
      <c r="F13" s="62">
        <v>7</v>
      </c>
      <c r="G13" s="62">
        <v>355</v>
      </c>
      <c r="H13" s="62">
        <v>98</v>
      </c>
      <c r="I13" s="62">
        <f t="shared" si="0"/>
        <v>2169</v>
      </c>
      <c r="J13" s="62">
        <f t="shared" si="1"/>
        <v>1668</v>
      </c>
      <c r="K13" s="62">
        <f t="shared" si="2"/>
        <v>1709</v>
      </c>
      <c r="L13" s="62">
        <f t="shared" si="3"/>
        <v>1716</v>
      </c>
    </row>
    <row r="14" spans="1:14">
      <c r="B14" s="22" t="s">
        <v>154</v>
      </c>
      <c r="C14" s="140">
        <v>929</v>
      </c>
      <c r="D14" s="140">
        <v>975</v>
      </c>
      <c r="E14" s="140">
        <v>34</v>
      </c>
      <c r="F14" s="140">
        <v>9</v>
      </c>
      <c r="G14" s="140">
        <v>412</v>
      </c>
      <c r="H14" s="140">
        <v>83</v>
      </c>
      <c r="I14" s="62">
        <f t="shared" si="0"/>
        <v>2442</v>
      </c>
      <c r="J14" s="62">
        <f t="shared" si="1"/>
        <v>1904</v>
      </c>
      <c r="K14" s="62">
        <f t="shared" si="2"/>
        <v>1938</v>
      </c>
      <c r="L14" s="62">
        <f t="shared" si="3"/>
        <v>1947</v>
      </c>
    </row>
    <row r="15" spans="1:14">
      <c r="B15" s="22" t="s">
        <v>155</v>
      </c>
      <c r="C15" s="62">
        <v>1018</v>
      </c>
      <c r="D15" s="62">
        <v>1010</v>
      </c>
      <c r="E15" s="62">
        <v>35</v>
      </c>
      <c r="F15" s="62">
        <v>17</v>
      </c>
      <c r="G15" s="62">
        <v>412</v>
      </c>
      <c r="H15" s="62">
        <v>69</v>
      </c>
      <c r="I15" s="62">
        <f t="shared" si="0"/>
        <v>2561</v>
      </c>
      <c r="J15" s="62">
        <f t="shared" si="1"/>
        <v>2028</v>
      </c>
      <c r="K15" s="62">
        <f t="shared" si="2"/>
        <v>2063</v>
      </c>
      <c r="L15" s="62">
        <f t="shared" si="3"/>
        <v>2080</v>
      </c>
      <c r="N15" s="159"/>
    </row>
    <row r="16" spans="1:14">
      <c r="B16" s="152" t="s">
        <v>156</v>
      </c>
      <c r="C16" s="162">
        <v>1027</v>
      </c>
      <c r="D16" s="162">
        <v>1014</v>
      </c>
      <c r="E16" s="162">
        <v>42</v>
      </c>
      <c r="F16" s="162">
        <v>7</v>
      </c>
      <c r="G16" s="162">
        <v>391</v>
      </c>
      <c r="H16" s="162">
        <v>98</v>
      </c>
      <c r="I16" s="162">
        <v>2595</v>
      </c>
      <c r="J16" s="162">
        <v>2041</v>
      </c>
      <c r="K16" s="162">
        <v>2083</v>
      </c>
      <c r="L16" s="162">
        <f t="shared" si="3"/>
        <v>2090</v>
      </c>
      <c r="N16" s="159"/>
    </row>
    <row r="17" spans="2:12">
      <c r="B17" s="113" t="s">
        <v>223</v>
      </c>
      <c r="C17" s="141"/>
      <c r="D17" s="141"/>
      <c r="E17" s="141"/>
      <c r="F17" s="37"/>
      <c r="G17" s="141"/>
      <c r="H17" s="37"/>
      <c r="I17" s="37"/>
      <c r="J17" s="37"/>
      <c r="K17" s="37"/>
      <c r="L17" s="37"/>
    </row>
    <row r="18" spans="2:12">
      <c r="B18" s="113" t="s">
        <v>224</v>
      </c>
      <c r="C18" s="36"/>
      <c r="F18" s="37"/>
      <c r="G18" s="37"/>
      <c r="H18" s="37"/>
      <c r="I18" s="37"/>
      <c r="J18" s="37"/>
      <c r="K18" s="37"/>
      <c r="L18" s="37"/>
    </row>
    <row r="19" spans="2:12">
      <c r="B19" s="113" t="s">
        <v>225</v>
      </c>
      <c r="C19" s="36"/>
      <c r="F19" s="37"/>
      <c r="G19" s="37"/>
      <c r="H19" s="37"/>
      <c r="I19" s="37"/>
      <c r="J19" s="37"/>
      <c r="K19" s="37"/>
      <c r="L19" s="37"/>
    </row>
    <row r="20" spans="2:12">
      <c r="B20" s="12"/>
      <c r="C20" s="36"/>
      <c r="F20" s="37"/>
      <c r="G20" s="37"/>
      <c r="H20" s="37"/>
      <c r="I20" s="37"/>
      <c r="J20" s="37"/>
      <c r="K20" s="37"/>
      <c r="L20" s="37"/>
    </row>
    <row r="21" spans="2:12">
      <c r="B21" s="187" t="s">
        <v>226</v>
      </c>
      <c r="C21" s="195"/>
      <c r="D21" s="164"/>
      <c r="E21" s="164"/>
      <c r="F21" s="196"/>
      <c r="G21" s="197"/>
      <c r="H21" s="197"/>
      <c r="I21" s="164"/>
      <c r="J21" s="164"/>
      <c r="K21" s="164"/>
    </row>
    <row r="22" spans="2:12" ht="57.5">
      <c r="B22" s="198" t="s">
        <v>62</v>
      </c>
      <c r="C22" s="198" t="s">
        <v>227</v>
      </c>
      <c r="D22" s="198" t="s">
        <v>228</v>
      </c>
      <c r="E22" s="198" t="s">
        <v>229</v>
      </c>
      <c r="F22" s="198" t="s">
        <v>230</v>
      </c>
      <c r="G22" s="198" t="s">
        <v>231</v>
      </c>
      <c r="H22" s="198" t="s">
        <v>232</v>
      </c>
      <c r="I22" s="163" t="s">
        <v>233</v>
      </c>
      <c r="J22" s="143" t="s">
        <v>234</v>
      </c>
      <c r="K22" s="161" t="s">
        <v>235</v>
      </c>
      <c r="L22" s="232" t="s">
        <v>236</v>
      </c>
    </row>
    <row r="23" spans="2:12">
      <c r="B23" s="22" t="s">
        <v>129</v>
      </c>
      <c r="C23" s="61">
        <v>25</v>
      </c>
      <c r="D23" s="61">
        <v>22.375690607734807</v>
      </c>
      <c r="E23" s="61">
        <v>10.359116022099448</v>
      </c>
      <c r="F23" s="61">
        <v>1.7955801104972375</v>
      </c>
      <c r="G23" s="61">
        <v>32.182320441988949</v>
      </c>
      <c r="H23" s="61">
        <v>8.2872928176795568</v>
      </c>
      <c r="I23" s="286">
        <f>SUM(C23:H23)</f>
        <v>100.00000000000001</v>
      </c>
      <c r="J23" s="286">
        <f>SUM(C23,D23)</f>
        <v>47.375690607734811</v>
      </c>
      <c r="K23" s="286">
        <f>SUM(C23,D23,E23)</f>
        <v>57.73480662983426</v>
      </c>
      <c r="L23" s="286">
        <f>SUM(C23:F23)</f>
        <v>59.530386740331501</v>
      </c>
    </row>
    <row r="24" spans="2:12">
      <c r="B24" s="22" t="s">
        <v>130</v>
      </c>
      <c r="C24" s="61">
        <v>25.675675675675674</v>
      </c>
      <c r="D24" s="61">
        <v>26.289926289926292</v>
      </c>
      <c r="E24" s="61">
        <v>5.7739557739557741</v>
      </c>
      <c r="F24" s="61">
        <v>0.61425061425061422</v>
      </c>
      <c r="G24" s="61">
        <v>37.100737100737099</v>
      </c>
      <c r="H24" s="61">
        <v>4.5454545454545459</v>
      </c>
      <c r="I24" s="287">
        <f t="shared" ref="I24:I36" si="4">SUM(C24:H24)</f>
        <v>100</v>
      </c>
      <c r="J24" s="287">
        <f t="shared" ref="J24:J35" si="5">SUM(C24,D24)</f>
        <v>51.965601965601962</v>
      </c>
      <c r="K24" s="287">
        <f t="shared" ref="K24:K35" si="6">SUM(C24,D24,E24)</f>
        <v>57.739557739557739</v>
      </c>
      <c r="L24" s="287">
        <f t="shared" ref="L24:L36" si="7">SUM(C24:F24)</f>
        <v>58.353808353808354</v>
      </c>
    </row>
    <row r="25" spans="2:12">
      <c r="B25" s="22" t="s">
        <v>131</v>
      </c>
      <c r="C25" s="61">
        <v>24.629418472063854</v>
      </c>
      <c r="D25" s="61">
        <v>26.339794754846068</v>
      </c>
      <c r="E25" s="61">
        <v>5.3591790193842641</v>
      </c>
      <c r="F25" s="61">
        <v>1.1402508551881414</v>
      </c>
      <c r="G25" s="61">
        <v>36.944127708095778</v>
      </c>
      <c r="H25" s="61">
        <v>5.5872291904218923</v>
      </c>
      <c r="I25" s="287">
        <f t="shared" si="4"/>
        <v>100</v>
      </c>
      <c r="J25" s="287">
        <f t="shared" si="5"/>
        <v>50.969213226909922</v>
      </c>
      <c r="K25" s="287">
        <f t="shared" si="6"/>
        <v>56.328392246294186</v>
      </c>
      <c r="L25" s="287">
        <f t="shared" si="7"/>
        <v>57.468643101482328</v>
      </c>
    </row>
    <row r="26" spans="2:12">
      <c r="B26" s="22" t="s">
        <v>132</v>
      </c>
      <c r="C26" s="61">
        <v>26.777020447906523</v>
      </c>
      <c r="D26" s="61">
        <v>23.174294060370009</v>
      </c>
      <c r="E26" s="61">
        <v>5.2580331061343726</v>
      </c>
      <c r="F26" s="61">
        <v>1.071080817916261</v>
      </c>
      <c r="G26" s="61">
        <v>36.319376825705938</v>
      </c>
      <c r="H26" s="61">
        <v>7.4001947419668941</v>
      </c>
      <c r="I26" s="287">
        <f t="shared" si="4"/>
        <v>100</v>
      </c>
      <c r="J26" s="287">
        <f t="shared" si="5"/>
        <v>49.951314508276532</v>
      </c>
      <c r="K26" s="287">
        <f t="shared" si="6"/>
        <v>55.209347614410902</v>
      </c>
      <c r="L26" s="287">
        <f t="shared" si="7"/>
        <v>56.280428432327163</v>
      </c>
    </row>
    <row r="27" spans="2:12">
      <c r="B27" s="22" t="s">
        <v>133</v>
      </c>
      <c r="C27" s="61">
        <v>35.582154515778022</v>
      </c>
      <c r="D27" s="61">
        <v>18.933623503808487</v>
      </c>
      <c r="E27" s="61">
        <v>5.2230685527747553</v>
      </c>
      <c r="F27" s="61">
        <v>1.1969532100108813</v>
      </c>
      <c r="G27" s="61">
        <v>34.711643090315562</v>
      </c>
      <c r="H27" s="61">
        <v>4.3525571273122958</v>
      </c>
      <c r="I27" s="287">
        <f t="shared" si="4"/>
        <v>100</v>
      </c>
      <c r="J27" s="287">
        <f t="shared" si="5"/>
        <v>54.515778019586506</v>
      </c>
      <c r="K27" s="287">
        <f t="shared" si="6"/>
        <v>59.738846572361261</v>
      </c>
      <c r="L27" s="287">
        <f t="shared" si="7"/>
        <v>60.935799782372143</v>
      </c>
    </row>
    <row r="28" spans="2:12">
      <c r="B28" s="22" t="s">
        <v>134</v>
      </c>
      <c r="C28" s="61">
        <v>36.444007858546165</v>
      </c>
      <c r="D28" s="61">
        <v>24.06679764243615</v>
      </c>
      <c r="E28" s="61">
        <v>5.3045186640471513</v>
      </c>
      <c r="F28" s="61">
        <v>1.080550098231827</v>
      </c>
      <c r="G28" s="61">
        <v>29.56777996070727</v>
      </c>
      <c r="H28" s="61">
        <v>3.5363457760314341</v>
      </c>
      <c r="I28" s="287">
        <f t="shared" si="4"/>
        <v>100</v>
      </c>
      <c r="J28" s="287">
        <f t="shared" si="5"/>
        <v>60.510805500982315</v>
      </c>
      <c r="K28" s="287">
        <f t="shared" si="6"/>
        <v>65.815324165029466</v>
      </c>
      <c r="L28" s="287">
        <f t="shared" si="7"/>
        <v>66.895874263261291</v>
      </c>
    </row>
    <row r="29" spans="2:12">
      <c r="B29" s="22" t="s">
        <v>135</v>
      </c>
      <c r="C29" s="61">
        <v>40.402347024308469</v>
      </c>
      <c r="D29" s="61">
        <v>25.230511316010055</v>
      </c>
      <c r="E29" s="61">
        <v>5.1131601005867564</v>
      </c>
      <c r="F29" s="61">
        <v>1.0058675607711651</v>
      </c>
      <c r="G29" s="61">
        <v>24.979044425817268</v>
      </c>
      <c r="H29" s="61">
        <v>3.2690695725062868</v>
      </c>
      <c r="I29" s="287">
        <f t="shared" si="4"/>
        <v>99.999999999999986</v>
      </c>
      <c r="J29" s="287">
        <f t="shared" si="5"/>
        <v>65.632858340318521</v>
      </c>
      <c r="K29" s="287">
        <f t="shared" si="6"/>
        <v>70.746018440905274</v>
      </c>
      <c r="L29" s="287">
        <f t="shared" si="7"/>
        <v>71.751886001676439</v>
      </c>
    </row>
    <row r="30" spans="2:12">
      <c r="B30" s="22" t="s">
        <v>136</v>
      </c>
      <c r="C30" s="61">
        <v>42.065663474692201</v>
      </c>
      <c r="D30" s="61">
        <v>27.770177838577293</v>
      </c>
      <c r="E30" s="61">
        <v>3.9671682626538987</v>
      </c>
      <c r="F30" s="61">
        <v>0.95759233926128595</v>
      </c>
      <c r="G30" s="61">
        <v>21.751025991792066</v>
      </c>
      <c r="H30" s="61">
        <v>3.4883720930232558</v>
      </c>
      <c r="I30" s="287">
        <f t="shared" si="4"/>
        <v>100</v>
      </c>
      <c r="J30" s="287">
        <f t="shared" si="5"/>
        <v>69.835841313269498</v>
      </c>
      <c r="K30" s="287">
        <f t="shared" si="6"/>
        <v>73.803009575923397</v>
      </c>
      <c r="L30" s="287">
        <f t="shared" si="7"/>
        <v>74.760601915184679</v>
      </c>
    </row>
    <row r="31" spans="2:12">
      <c r="B31" s="22" t="s">
        <v>137</v>
      </c>
      <c r="C31" s="61">
        <v>44.450968878449792</v>
      </c>
      <c r="D31" s="61">
        <v>29.007633587786259</v>
      </c>
      <c r="E31" s="61">
        <v>3.8167938931297711</v>
      </c>
      <c r="F31" s="61">
        <v>0.58719906048150317</v>
      </c>
      <c r="G31" s="61">
        <v>19.495008807985908</v>
      </c>
      <c r="H31" s="61">
        <v>2.6423957721667644</v>
      </c>
      <c r="I31" s="287">
        <f t="shared" si="4"/>
        <v>100</v>
      </c>
      <c r="J31" s="287">
        <f t="shared" si="5"/>
        <v>73.458602466236044</v>
      </c>
      <c r="K31" s="287">
        <f t="shared" si="6"/>
        <v>77.275396359365814</v>
      </c>
      <c r="L31" s="287">
        <f t="shared" si="7"/>
        <v>77.862595419847324</v>
      </c>
    </row>
    <row r="32" spans="2:12">
      <c r="B32" s="22" t="s">
        <v>196</v>
      </c>
      <c r="C32" s="61">
        <v>43.125734430082261</v>
      </c>
      <c r="D32" s="61">
        <v>31.433607520564046</v>
      </c>
      <c r="E32" s="61">
        <v>3.4077555816686247</v>
      </c>
      <c r="F32" s="61">
        <v>0.9</v>
      </c>
      <c r="G32" s="61">
        <v>18.272620446533491</v>
      </c>
      <c r="H32" s="61">
        <v>2.82021151586369</v>
      </c>
      <c r="I32" s="287">
        <f t="shared" si="4"/>
        <v>99.959929494712128</v>
      </c>
      <c r="J32" s="287">
        <f t="shared" si="5"/>
        <v>74.559341950646314</v>
      </c>
      <c r="K32" s="287">
        <f t="shared" si="6"/>
        <v>77.967097532314938</v>
      </c>
      <c r="L32" s="287">
        <f t="shared" si="7"/>
        <v>78.867097532314943</v>
      </c>
    </row>
    <row r="33" spans="2:22">
      <c r="B33" s="22" t="s">
        <v>198</v>
      </c>
      <c r="C33" s="61">
        <v>41.1</v>
      </c>
      <c r="D33" s="61">
        <v>35.799999999999997</v>
      </c>
      <c r="E33" s="61">
        <v>1.9</v>
      </c>
      <c r="F33" s="61">
        <v>0.3</v>
      </c>
      <c r="G33" s="61">
        <v>16.399999999999999</v>
      </c>
      <c r="H33" s="61">
        <v>4.5</v>
      </c>
      <c r="I33" s="287">
        <f t="shared" si="4"/>
        <v>100</v>
      </c>
      <c r="J33" s="287">
        <f t="shared" si="5"/>
        <v>76.900000000000006</v>
      </c>
      <c r="K33" s="287">
        <f t="shared" si="6"/>
        <v>78.800000000000011</v>
      </c>
      <c r="L33" s="287">
        <f t="shared" si="7"/>
        <v>79.100000000000009</v>
      </c>
    </row>
    <row r="34" spans="2:22">
      <c r="B34" s="22" t="s">
        <v>154</v>
      </c>
      <c r="C34" s="61">
        <v>38</v>
      </c>
      <c r="D34" s="61">
        <v>39.9</v>
      </c>
      <c r="E34" s="61">
        <v>1.4</v>
      </c>
      <c r="F34" s="61">
        <v>0.4</v>
      </c>
      <c r="G34" s="61">
        <v>16.899999999999999</v>
      </c>
      <c r="H34" s="61">
        <v>3.4</v>
      </c>
      <c r="I34" s="287">
        <f t="shared" si="4"/>
        <v>100.00000000000003</v>
      </c>
      <c r="J34" s="287">
        <f t="shared" si="5"/>
        <v>77.900000000000006</v>
      </c>
      <c r="K34" s="287">
        <f t="shared" si="6"/>
        <v>79.300000000000011</v>
      </c>
      <c r="L34" s="287">
        <f t="shared" si="7"/>
        <v>79.700000000000017</v>
      </c>
    </row>
    <row r="35" spans="2:22">
      <c r="B35" s="22" t="s">
        <v>155</v>
      </c>
      <c r="C35" s="61">
        <v>39.700000000000003</v>
      </c>
      <c r="D35" s="61">
        <v>39.44</v>
      </c>
      <c r="E35" s="61">
        <v>1.37</v>
      </c>
      <c r="F35" s="61">
        <v>0.66</v>
      </c>
      <c r="G35" s="61">
        <v>16.09</v>
      </c>
      <c r="H35" s="61">
        <v>2.69</v>
      </c>
      <c r="I35" s="288">
        <f t="shared" si="4"/>
        <v>99.95</v>
      </c>
      <c r="J35" s="287">
        <f t="shared" si="5"/>
        <v>79.14</v>
      </c>
      <c r="K35" s="287">
        <f t="shared" si="6"/>
        <v>80.510000000000005</v>
      </c>
      <c r="L35" s="287">
        <f t="shared" si="7"/>
        <v>81.17</v>
      </c>
    </row>
    <row r="36" spans="2:22">
      <c r="B36" s="152" t="s">
        <v>156</v>
      </c>
      <c r="C36" s="199">
        <v>39.6</v>
      </c>
      <c r="D36" s="199">
        <v>39.1</v>
      </c>
      <c r="E36" s="199">
        <v>1.6</v>
      </c>
      <c r="F36" s="199">
        <v>0.3</v>
      </c>
      <c r="G36" s="199">
        <v>15.1</v>
      </c>
      <c r="H36" s="199">
        <v>4.4000000000000004</v>
      </c>
      <c r="I36" s="289">
        <f t="shared" si="4"/>
        <v>100.1</v>
      </c>
      <c r="J36" s="290">
        <v>78.7</v>
      </c>
      <c r="K36" s="290">
        <v>80.3</v>
      </c>
      <c r="L36" s="290">
        <f t="shared" si="7"/>
        <v>80.599999999999994</v>
      </c>
    </row>
    <row r="37" spans="2:22">
      <c r="B37" s="113" t="s">
        <v>223</v>
      </c>
      <c r="C37" s="37"/>
    </row>
    <row r="38" spans="2:22">
      <c r="B38" s="12" t="s">
        <v>237</v>
      </c>
      <c r="C38" s="38"/>
    </row>
    <row r="39" spans="2:22">
      <c r="B39" s="12" t="s">
        <v>238</v>
      </c>
      <c r="C39" s="38"/>
    </row>
    <row r="40" spans="2:22">
      <c r="B40" s="12" t="s">
        <v>201</v>
      </c>
      <c r="C40" s="39"/>
      <c r="V40" s="76"/>
    </row>
    <row r="41" spans="2:22">
      <c r="B41" s="214" t="s">
        <v>225</v>
      </c>
      <c r="V41" s="76"/>
    </row>
  </sheetData>
  <hyperlinks>
    <hyperlink ref="A1" r:id="rId1" location="Index!A1" xr:uid="{DACCEDA6-F395-4BCF-B463-2C9A00340FB3}"/>
  </hyperlinks>
  <pageMargins left="0.25" right="0.25" top="0.75" bottom="0.75" header="0.3" footer="0.3"/>
  <pageSetup paperSize="9" scale="71" orientation="landscape" r:id="rId2"/>
  <headerFooter>
    <oddFooter>&amp;L&amp;1#&amp;"Calibri"&amp;11&amp;K000000OFFICIAL: Sensitive</oddFooter>
  </headerFooter>
  <ignoredErrors>
    <ignoredError sqref="L23:L35" formulaRange="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N21"/>
  <sheetViews>
    <sheetView showGridLines="0" zoomScaleNormal="100" zoomScaleSheetLayoutView="100" workbookViewId="0">
      <selection activeCell="F37" sqref="F37"/>
    </sheetView>
  </sheetViews>
  <sheetFormatPr defaultRowHeight="14.5"/>
  <cols>
    <col min="1" max="1" width="5.54296875" customWidth="1"/>
    <col min="3" max="3" width="13.7265625" customWidth="1"/>
    <col min="4" max="4" width="25.26953125" bestFit="1" customWidth="1"/>
  </cols>
  <sheetData>
    <row r="1" spans="1:14">
      <c r="A1" s="1" t="s">
        <v>59</v>
      </c>
      <c r="B1" s="200" t="s">
        <v>239</v>
      </c>
      <c r="C1" s="2"/>
      <c r="D1" s="2"/>
      <c r="N1" s="1"/>
    </row>
    <row r="2" spans="1:14" ht="29.25" customHeight="1">
      <c r="B2" s="152" t="s">
        <v>62</v>
      </c>
      <c r="C2" s="26" t="s">
        <v>189</v>
      </c>
      <c r="D2" s="26" t="s">
        <v>240</v>
      </c>
    </row>
    <row r="3" spans="1:14">
      <c r="B3" s="22" t="s">
        <v>128</v>
      </c>
      <c r="C3" s="52">
        <v>1</v>
      </c>
      <c r="D3" s="21">
        <v>2E-3</v>
      </c>
    </row>
    <row r="4" spans="1:14">
      <c r="B4" s="22" t="s">
        <v>129</v>
      </c>
      <c r="C4" s="52">
        <v>1</v>
      </c>
      <c r="D4" s="21">
        <v>2E-3</v>
      </c>
    </row>
    <row r="5" spans="1:14">
      <c r="B5" s="22" t="s">
        <v>130</v>
      </c>
      <c r="C5" s="52">
        <v>5</v>
      </c>
      <c r="D5" s="21">
        <v>7.0000000000000001E-3</v>
      </c>
    </row>
    <row r="6" spans="1:14">
      <c r="B6" s="22" t="s">
        <v>131</v>
      </c>
      <c r="C6" s="52">
        <v>169</v>
      </c>
      <c r="D6" s="21">
        <v>0.20699999999999999</v>
      </c>
    </row>
    <row r="7" spans="1:14">
      <c r="B7" s="22" t="s">
        <v>132</v>
      </c>
      <c r="C7" s="52">
        <v>302</v>
      </c>
      <c r="D7" s="21">
        <v>0.316</v>
      </c>
    </row>
    <row r="8" spans="1:14">
      <c r="B8" s="22" t="s">
        <v>133</v>
      </c>
      <c r="C8" s="52">
        <v>449</v>
      </c>
      <c r="D8" s="21">
        <v>0.44</v>
      </c>
    </row>
    <row r="9" spans="1:14">
      <c r="B9" s="22" t="s">
        <v>134</v>
      </c>
      <c r="C9" s="52">
        <v>561</v>
      </c>
      <c r="D9" s="21">
        <v>0.46700000000000003</v>
      </c>
    </row>
    <row r="10" spans="1:14">
      <c r="B10" s="22" t="s">
        <v>135</v>
      </c>
      <c r="C10" s="52">
        <v>655</v>
      </c>
      <c r="D10" s="21">
        <v>0.47099999999999997</v>
      </c>
    </row>
    <row r="11" spans="1:14">
      <c r="B11" s="107" t="s">
        <v>136</v>
      </c>
      <c r="C11" s="90">
        <v>682</v>
      </c>
      <c r="D11" s="150">
        <v>0.42599999999999999</v>
      </c>
    </row>
    <row r="12" spans="1:14">
      <c r="B12" s="107" t="s">
        <v>137</v>
      </c>
      <c r="C12" s="90">
        <v>837</v>
      </c>
      <c r="D12" s="151">
        <v>0.59151943462897527</v>
      </c>
      <c r="G12" s="142"/>
    </row>
    <row r="13" spans="1:14">
      <c r="B13" s="107" t="s">
        <v>196</v>
      </c>
      <c r="C13" s="90">
        <v>1062</v>
      </c>
      <c r="D13" s="115">
        <v>0.67989756722151085</v>
      </c>
      <c r="F13" s="50"/>
      <c r="G13" s="142"/>
    </row>
    <row r="14" spans="1:14">
      <c r="B14" s="107" t="s">
        <v>198</v>
      </c>
      <c r="C14" s="90">
        <v>1240</v>
      </c>
      <c r="D14" s="115">
        <v>0.70776255707762559</v>
      </c>
      <c r="F14" s="50"/>
      <c r="G14" s="142"/>
    </row>
    <row r="15" spans="1:14">
      <c r="B15" s="107" t="s">
        <v>154</v>
      </c>
      <c r="C15" s="90">
        <v>1310</v>
      </c>
      <c r="D15" s="115">
        <v>0.68300312825860277</v>
      </c>
      <c r="F15" s="50"/>
      <c r="G15" s="142"/>
    </row>
    <row r="16" spans="1:14">
      <c r="B16" s="107" t="s">
        <v>155</v>
      </c>
      <c r="C16" s="90">
        <v>1243</v>
      </c>
      <c r="D16" s="115">
        <v>0.6345074017355794</v>
      </c>
      <c r="F16" s="50"/>
      <c r="G16" s="142"/>
    </row>
    <row r="17" spans="2:7">
      <c r="B17" s="171" t="s">
        <v>156</v>
      </c>
      <c r="C17" s="175">
        <v>1378</v>
      </c>
      <c r="D17" s="201">
        <v>0.69099999999999995</v>
      </c>
      <c r="F17" s="50"/>
      <c r="G17" s="142"/>
    </row>
    <row r="18" spans="2:7">
      <c r="B18" s="13" t="s">
        <v>241</v>
      </c>
      <c r="C18" s="13"/>
      <c r="D18" s="3"/>
    </row>
    <row r="19" spans="2:7">
      <c r="B19" s="13" t="s">
        <v>242</v>
      </c>
    </row>
    <row r="20" spans="2:7">
      <c r="B20" s="13" t="s">
        <v>243</v>
      </c>
    </row>
    <row r="21" spans="2:7">
      <c r="B21" s="13" t="s">
        <v>244</v>
      </c>
    </row>
  </sheetData>
  <hyperlinks>
    <hyperlink ref="A1" r:id="rId1" location="Index!A1" xr:uid="{D14CCD75-4F73-4BCA-BC35-FA2133FF1449}"/>
  </hyperlinks>
  <pageMargins left="0.7" right="0.7" top="0.75" bottom="0.75" header="0.3" footer="0.3"/>
  <pageSetup paperSize="9" orientation="landscape" r:id="rId2"/>
  <headerFooter>
    <oddFooter>&amp;L&amp;1#&amp;"Calibri"&amp;11&amp;K000000OFFICIAL: Sensitive</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14"/>
  <sheetViews>
    <sheetView showGridLines="0" zoomScaleNormal="100" zoomScaleSheetLayoutView="100" workbookViewId="0">
      <selection activeCell="F48" sqref="F48"/>
    </sheetView>
  </sheetViews>
  <sheetFormatPr defaultRowHeight="14.5"/>
  <cols>
    <col min="3" max="3" width="14.453125" customWidth="1"/>
    <col min="4" max="4" width="28.1796875" customWidth="1"/>
    <col min="5" max="5" width="20.453125" bestFit="1" customWidth="1"/>
  </cols>
  <sheetData>
    <row r="1" spans="1:13">
      <c r="A1" s="1" t="s">
        <v>59</v>
      </c>
      <c r="B1" s="200" t="s">
        <v>245</v>
      </c>
      <c r="C1" s="3"/>
      <c r="D1" s="3"/>
      <c r="M1" s="1"/>
    </row>
    <row r="2" spans="1:13" ht="24">
      <c r="B2" s="152" t="s">
        <v>62</v>
      </c>
      <c r="C2" s="66" t="s">
        <v>246</v>
      </c>
      <c r="D2" s="26" t="s">
        <v>240</v>
      </c>
    </row>
    <row r="3" spans="1:13">
      <c r="B3" s="57" t="s">
        <v>136</v>
      </c>
      <c r="C3" s="52">
        <v>133</v>
      </c>
      <c r="D3" s="21">
        <v>8.6999999999999994E-2</v>
      </c>
    </row>
    <row r="4" spans="1:13">
      <c r="B4" s="57" t="s">
        <v>137</v>
      </c>
      <c r="C4" s="52">
        <v>193</v>
      </c>
      <c r="D4" s="21">
        <v>0.11899999999999999</v>
      </c>
    </row>
    <row r="5" spans="1:13">
      <c r="B5" s="57" t="s">
        <v>196</v>
      </c>
      <c r="C5" s="52">
        <v>368</v>
      </c>
      <c r="D5" s="23">
        <v>0.2</v>
      </c>
      <c r="E5" s="51"/>
    </row>
    <row r="6" spans="1:13">
      <c r="B6" s="89" t="s">
        <v>198</v>
      </c>
      <c r="C6" s="90">
        <v>659</v>
      </c>
      <c r="D6" s="91">
        <v>0.40100000000000002</v>
      </c>
      <c r="E6" s="51"/>
    </row>
    <row r="7" spans="1:13">
      <c r="B7" s="57" t="s">
        <v>247</v>
      </c>
      <c r="C7" s="52">
        <v>699</v>
      </c>
      <c r="D7" s="114">
        <v>0.43</v>
      </c>
    </row>
    <row r="8" spans="1:13">
      <c r="B8" s="89" t="s">
        <v>155</v>
      </c>
      <c r="C8" s="90">
        <v>757</v>
      </c>
      <c r="D8" s="115">
        <v>0.42623873873873874</v>
      </c>
      <c r="E8" s="51"/>
    </row>
    <row r="9" spans="1:13">
      <c r="B9" s="186" t="s">
        <v>156</v>
      </c>
      <c r="C9" s="175">
        <v>777</v>
      </c>
      <c r="D9" s="201">
        <v>0.40100000000000002</v>
      </c>
      <c r="E9" s="51"/>
    </row>
    <row r="10" spans="1:13">
      <c r="B10" s="13" t="s">
        <v>241</v>
      </c>
    </row>
    <row r="11" spans="1:13">
      <c r="B11" s="13" t="s">
        <v>248</v>
      </c>
    </row>
    <row r="12" spans="1:13">
      <c r="B12" s="13" t="s">
        <v>249</v>
      </c>
    </row>
    <row r="13" spans="1:13">
      <c r="B13" s="13" t="s">
        <v>243</v>
      </c>
    </row>
    <row r="14" spans="1:13">
      <c r="B14" s="13"/>
    </row>
  </sheetData>
  <hyperlinks>
    <hyperlink ref="A1" r:id="rId1" location="Index!A1" xr:uid="{EAF742BE-B93E-4040-892F-4CA7F556C5A9}"/>
  </hyperlinks>
  <pageMargins left="0.25" right="0.25" top="0.75" bottom="0.75" header="0.3" footer="0.3"/>
  <pageSetup paperSize="9" orientation="landscape" r:id="rId2"/>
  <headerFooter>
    <oddFooter>&amp;L&amp;1#&amp;"Calibri"&amp;11&amp;K000000OFFICIAL: Sensitive</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14"/>
  <sheetViews>
    <sheetView showGridLines="0" zoomScaleNormal="100" zoomScaleSheetLayoutView="130" workbookViewId="0">
      <selection activeCell="F29" sqref="F29"/>
    </sheetView>
  </sheetViews>
  <sheetFormatPr defaultRowHeight="14.5"/>
  <cols>
    <col min="1" max="1" width="5.81640625" customWidth="1"/>
    <col min="3" max="3" width="20.7265625" customWidth="1"/>
    <col min="4" max="4" width="25.26953125" bestFit="1" customWidth="1"/>
    <col min="13" max="13" width="16.81640625" customWidth="1"/>
    <col min="23" max="23" width="10" bestFit="1" customWidth="1"/>
  </cols>
  <sheetData>
    <row r="1" spans="1:14">
      <c r="A1" s="1" t="s">
        <v>59</v>
      </c>
      <c r="B1" s="200" t="s">
        <v>250</v>
      </c>
      <c r="C1" s="188"/>
      <c r="D1" s="188"/>
      <c r="N1" s="1"/>
    </row>
    <row r="2" spans="1:14" ht="46">
      <c r="B2" s="202" t="s">
        <v>62</v>
      </c>
      <c r="C2" s="203" t="s">
        <v>251</v>
      </c>
      <c r="D2" s="204" t="s">
        <v>252</v>
      </c>
    </row>
    <row r="3" spans="1:14">
      <c r="B3" s="22" t="s">
        <v>196</v>
      </c>
      <c r="C3" s="52">
        <v>30</v>
      </c>
      <c r="D3" s="114">
        <v>1.6E-2</v>
      </c>
    </row>
    <row r="4" spans="1:14">
      <c r="B4" s="89" t="s">
        <v>198</v>
      </c>
      <c r="C4" s="90">
        <v>65</v>
      </c>
      <c r="D4" s="115">
        <v>3.3000000000000002E-2</v>
      </c>
    </row>
    <row r="5" spans="1:14">
      <c r="B5" s="57" t="s">
        <v>253</v>
      </c>
      <c r="C5" s="52">
        <v>92</v>
      </c>
      <c r="D5" s="114">
        <v>5.7000000000000002E-2</v>
      </c>
    </row>
    <row r="6" spans="1:14">
      <c r="B6" s="57" t="s">
        <v>155</v>
      </c>
      <c r="C6" s="52">
        <v>162</v>
      </c>
      <c r="D6" s="114">
        <v>6.9000000000000006E-2</v>
      </c>
    </row>
    <row r="7" spans="1:14">
      <c r="B7" s="144" t="s">
        <v>156</v>
      </c>
      <c r="C7" s="145">
        <v>199</v>
      </c>
      <c r="D7" s="149">
        <v>8.5999999999999993E-2</v>
      </c>
    </row>
    <row r="8" spans="1:14">
      <c r="B8" s="13" t="s">
        <v>241</v>
      </c>
      <c r="C8" s="13"/>
      <c r="D8" s="13"/>
    </row>
    <row r="9" spans="1:14">
      <c r="B9" s="13" t="s">
        <v>254</v>
      </c>
      <c r="C9" s="13"/>
      <c r="D9" s="13"/>
    </row>
    <row r="10" spans="1:14">
      <c r="B10" s="13" t="s">
        <v>242</v>
      </c>
      <c r="C10" s="13"/>
      <c r="D10" s="13"/>
    </row>
    <row r="11" spans="1:14">
      <c r="B11" s="13" t="s">
        <v>243</v>
      </c>
      <c r="C11" s="13"/>
      <c r="D11" s="13"/>
    </row>
    <row r="12" spans="1:14">
      <c r="B12" s="13"/>
      <c r="C12" s="13"/>
      <c r="D12" s="13"/>
    </row>
    <row r="13" spans="1:14">
      <c r="B13" s="2"/>
      <c r="C13" s="13"/>
      <c r="D13" s="13"/>
    </row>
    <row r="14" spans="1:14">
      <c r="B14" s="2"/>
      <c r="C14" s="13"/>
      <c r="D14" s="13"/>
    </row>
  </sheetData>
  <hyperlinks>
    <hyperlink ref="A1" r:id="rId1" location="Index!A1" xr:uid="{7E672606-2FFF-4EBB-9D40-25F721B57A7C}"/>
  </hyperlinks>
  <pageMargins left="0.25" right="0.25" top="0.75" bottom="0.75" header="0.3" footer="0.3"/>
  <pageSetup paperSize="9" scale="97" orientation="landscape" r:id="rId2"/>
  <headerFooter>
    <oddFooter>&amp;L&amp;1#&amp;"Calibri"&amp;11&amp;K000000OFFICIAL: Sensitive</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20"/>
  <sheetViews>
    <sheetView showGridLines="0" zoomScaleNormal="100" workbookViewId="0">
      <selection activeCell="E32" sqref="E32"/>
    </sheetView>
  </sheetViews>
  <sheetFormatPr defaultRowHeight="14.5"/>
  <cols>
    <col min="2" max="2" width="14.453125" customWidth="1"/>
    <col min="3" max="3" width="21.81640625" customWidth="1"/>
    <col min="4" max="4" width="20.54296875" customWidth="1"/>
    <col min="5" max="6" width="18.54296875" customWidth="1"/>
    <col min="7" max="7" width="20.54296875" customWidth="1"/>
    <col min="8" max="8" width="20.1796875" customWidth="1"/>
  </cols>
  <sheetData>
    <row r="1" spans="1:16">
      <c r="A1" s="1" t="s">
        <v>59</v>
      </c>
      <c r="B1" s="183" t="s">
        <v>255</v>
      </c>
      <c r="C1" s="183"/>
      <c r="D1" s="190"/>
      <c r="E1" s="190"/>
      <c r="F1" s="190"/>
      <c r="G1" s="190"/>
      <c r="H1" s="190"/>
      <c r="P1" s="1"/>
    </row>
    <row r="2" spans="1:16" ht="55.5" customHeight="1">
      <c r="B2" s="184" t="s">
        <v>62</v>
      </c>
      <c r="C2" s="184" t="s">
        <v>256</v>
      </c>
      <c r="D2" s="184" t="s">
        <v>257</v>
      </c>
      <c r="E2" s="184" t="s">
        <v>258</v>
      </c>
      <c r="F2" s="184" t="s">
        <v>259</v>
      </c>
      <c r="G2" s="184" t="s">
        <v>260</v>
      </c>
      <c r="H2" s="184" t="s">
        <v>261</v>
      </c>
    </row>
    <row r="3" spans="1:16">
      <c r="B3" s="22" t="s">
        <v>128</v>
      </c>
      <c r="C3" s="64">
        <f>ROUND(D3/E3,0)</f>
        <v>372</v>
      </c>
      <c r="D3" s="64">
        <v>239</v>
      </c>
      <c r="E3" s="71">
        <v>0.64200000000000002</v>
      </c>
      <c r="F3" s="72">
        <f>ROUND(G3/H3,0)</f>
        <v>1921</v>
      </c>
      <c r="G3" s="65">
        <v>1239</v>
      </c>
      <c r="H3" s="71">
        <v>0.64500000000000002</v>
      </c>
    </row>
    <row r="4" spans="1:16">
      <c r="B4" s="22" t="s">
        <v>129</v>
      </c>
      <c r="C4" s="64">
        <f t="shared" ref="C4:C12" si="0">ROUND(D4/E4,0)</f>
        <v>422</v>
      </c>
      <c r="D4" s="64">
        <v>243</v>
      </c>
      <c r="E4" s="71">
        <v>0.57600000000000007</v>
      </c>
      <c r="F4" s="72">
        <f t="shared" ref="F4:F12" si="1">ROUND(G4/H4,0)</f>
        <v>2000</v>
      </c>
      <c r="G4" s="65">
        <v>1266</v>
      </c>
      <c r="H4" s="71">
        <v>0.63300000000000001</v>
      </c>
    </row>
    <row r="5" spans="1:16">
      <c r="B5" s="22" t="s">
        <v>130</v>
      </c>
      <c r="C5" s="64">
        <f t="shared" si="0"/>
        <v>470</v>
      </c>
      <c r="D5" s="64">
        <v>279</v>
      </c>
      <c r="E5" s="71">
        <v>0.59399999999999997</v>
      </c>
      <c r="F5" s="72">
        <f t="shared" si="1"/>
        <v>2011</v>
      </c>
      <c r="G5" s="65">
        <v>1273</v>
      </c>
      <c r="H5" s="71">
        <v>0.63300000000000001</v>
      </c>
    </row>
    <row r="6" spans="1:16">
      <c r="B6" s="22" t="s">
        <v>131</v>
      </c>
      <c r="C6" s="64">
        <f t="shared" si="0"/>
        <v>432</v>
      </c>
      <c r="D6" s="64">
        <v>239</v>
      </c>
      <c r="E6" s="71">
        <v>0.55299999999999994</v>
      </c>
      <c r="F6" s="72">
        <f t="shared" si="1"/>
        <v>1974</v>
      </c>
      <c r="G6" s="65">
        <v>1287</v>
      </c>
      <c r="H6" s="71">
        <v>0.65200000000000002</v>
      </c>
    </row>
    <row r="7" spans="1:16">
      <c r="B7" s="22" t="s">
        <v>132</v>
      </c>
      <c r="C7" s="64">
        <f t="shared" si="0"/>
        <v>501</v>
      </c>
      <c r="D7" s="64">
        <v>281</v>
      </c>
      <c r="E7" s="71">
        <v>0.56100000000000005</v>
      </c>
      <c r="F7" s="72">
        <f t="shared" si="1"/>
        <v>2347</v>
      </c>
      <c r="G7" s="65">
        <v>1474</v>
      </c>
      <c r="H7" s="71">
        <v>0.628</v>
      </c>
    </row>
    <row r="8" spans="1:16">
      <c r="B8" s="22" t="s">
        <v>133</v>
      </c>
      <c r="C8" s="64">
        <f t="shared" si="0"/>
        <v>523</v>
      </c>
      <c r="D8" s="64">
        <v>316</v>
      </c>
      <c r="E8" s="71">
        <v>0.60399999999999998</v>
      </c>
      <c r="F8" s="72">
        <f t="shared" si="1"/>
        <v>2301</v>
      </c>
      <c r="G8" s="65">
        <v>1360</v>
      </c>
      <c r="H8" s="71">
        <v>0.59099999999999997</v>
      </c>
    </row>
    <row r="9" spans="1:16">
      <c r="B9" s="22" t="s">
        <v>134</v>
      </c>
      <c r="C9" s="64">
        <f t="shared" si="0"/>
        <v>673</v>
      </c>
      <c r="D9" s="64">
        <v>384</v>
      </c>
      <c r="E9" s="71">
        <v>0.57100000000000006</v>
      </c>
      <c r="F9" s="72">
        <f t="shared" si="1"/>
        <v>2612</v>
      </c>
      <c r="G9" s="65">
        <v>1536</v>
      </c>
      <c r="H9" s="71">
        <v>0.58799999999999997</v>
      </c>
    </row>
    <row r="10" spans="1:16">
      <c r="B10" s="22" t="s">
        <v>135</v>
      </c>
      <c r="C10" s="64">
        <f t="shared" si="0"/>
        <v>763</v>
      </c>
      <c r="D10" s="64">
        <v>384</v>
      </c>
      <c r="E10" s="71">
        <v>0.503</v>
      </c>
      <c r="F10" s="72">
        <f t="shared" si="1"/>
        <v>2900</v>
      </c>
      <c r="G10" s="65">
        <v>1624</v>
      </c>
      <c r="H10" s="71">
        <v>0.56000000000000005</v>
      </c>
    </row>
    <row r="11" spans="1:16">
      <c r="B11" s="22" t="s">
        <v>136</v>
      </c>
      <c r="C11" s="64">
        <f t="shared" si="0"/>
        <v>884</v>
      </c>
      <c r="D11" s="64">
        <v>473</v>
      </c>
      <c r="E11" s="71">
        <v>0.53500000000000003</v>
      </c>
      <c r="F11" s="72">
        <f t="shared" si="1"/>
        <v>3271</v>
      </c>
      <c r="G11" s="65">
        <v>1812</v>
      </c>
      <c r="H11" s="71">
        <v>0.55399999999999994</v>
      </c>
    </row>
    <row r="12" spans="1:16">
      <c r="B12" s="22" t="s">
        <v>137</v>
      </c>
      <c r="C12" s="64">
        <f t="shared" si="0"/>
        <v>817</v>
      </c>
      <c r="D12" s="64">
        <v>416</v>
      </c>
      <c r="E12" s="116">
        <v>0.50900000000000001</v>
      </c>
      <c r="F12" s="117">
        <f t="shared" si="1"/>
        <v>3043</v>
      </c>
      <c r="G12" s="65">
        <v>1637</v>
      </c>
      <c r="H12" s="116">
        <v>0.53799999999999992</v>
      </c>
    </row>
    <row r="13" spans="1:16">
      <c r="B13" s="22" t="s">
        <v>196</v>
      </c>
      <c r="C13" s="64">
        <f>ROUND(D13/E13,0)</f>
        <v>933</v>
      </c>
      <c r="D13" s="64">
        <v>432</v>
      </c>
      <c r="E13" s="118">
        <v>0.46299999999999997</v>
      </c>
      <c r="F13" s="112">
        <f>ROUND(G13/H13,0)</f>
        <v>3411</v>
      </c>
      <c r="G13" s="65">
        <v>1842</v>
      </c>
      <c r="H13" s="118">
        <v>0.54</v>
      </c>
    </row>
    <row r="14" spans="1:16">
      <c r="B14" s="22" t="s">
        <v>198</v>
      </c>
      <c r="C14" s="64">
        <v>1000</v>
      </c>
      <c r="D14" s="64">
        <v>475</v>
      </c>
      <c r="E14" s="118">
        <v>0.47499999999999998</v>
      </c>
      <c r="F14" s="112">
        <v>3735</v>
      </c>
      <c r="G14" s="65">
        <v>1981</v>
      </c>
      <c r="H14" s="118">
        <v>0.53</v>
      </c>
    </row>
    <row r="15" spans="1:16">
      <c r="B15" s="22" t="s">
        <v>154</v>
      </c>
      <c r="C15" s="64">
        <v>1007</v>
      </c>
      <c r="D15" s="64">
        <v>486</v>
      </c>
      <c r="E15" s="118">
        <v>0.4826216484607746</v>
      </c>
      <c r="F15" s="112">
        <v>3534</v>
      </c>
      <c r="G15" s="65">
        <v>1896</v>
      </c>
      <c r="H15" s="118">
        <v>0.53650254668930386</v>
      </c>
    </row>
    <row r="16" spans="1:16">
      <c r="B16" s="152" t="s">
        <v>155</v>
      </c>
      <c r="C16" s="153">
        <v>970</v>
      </c>
      <c r="D16" s="153">
        <v>470</v>
      </c>
      <c r="E16" s="154">
        <v>0.48499999999999999</v>
      </c>
      <c r="F16" s="155">
        <v>3013</v>
      </c>
      <c r="G16" s="156">
        <v>1652</v>
      </c>
      <c r="H16" s="154">
        <v>0.54800000000000004</v>
      </c>
    </row>
    <row r="17" spans="2:12">
      <c r="B17" s="13" t="s">
        <v>241</v>
      </c>
      <c r="C17" s="13"/>
      <c r="G17" s="65"/>
      <c r="I17" s="301"/>
      <c r="J17" s="301"/>
      <c r="K17" s="301"/>
      <c r="L17" s="301"/>
    </row>
    <row r="18" spans="2:12">
      <c r="B18" s="13" t="s">
        <v>262</v>
      </c>
      <c r="C18" s="13"/>
      <c r="I18" s="301"/>
      <c r="J18" s="301"/>
      <c r="K18" s="301"/>
      <c r="L18" s="301"/>
    </row>
    <row r="19" spans="2:12">
      <c r="B19" s="13" t="s">
        <v>242</v>
      </c>
      <c r="C19" s="13"/>
    </row>
    <row r="20" spans="2:12">
      <c r="B20" s="13" t="s">
        <v>263</v>
      </c>
      <c r="C20" s="13"/>
    </row>
  </sheetData>
  <mergeCells count="1">
    <mergeCell ref="I17:L18"/>
  </mergeCells>
  <hyperlinks>
    <hyperlink ref="A1" r:id="rId1" location="Index!A1" xr:uid="{7162151C-2530-4BC9-B6E9-36E922355FD9}"/>
  </hyperlinks>
  <pageMargins left="0.25" right="0.25" top="0.75" bottom="0.75" header="0.3" footer="0.3"/>
  <pageSetup paperSize="9" scale="80" orientation="landscape" r:id="rId2"/>
  <headerFooter>
    <oddFooter>&amp;L&amp;1#&amp;"Calibri"&amp;11&amp;K000000OFFICIAL: Sensitive</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J31"/>
  <sheetViews>
    <sheetView showGridLines="0" zoomScaleNormal="100" zoomScaleSheetLayoutView="80" workbookViewId="0">
      <selection activeCell="C6" sqref="C6"/>
    </sheetView>
  </sheetViews>
  <sheetFormatPr defaultRowHeight="14.5"/>
  <cols>
    <col min="2" max="2" width="11.81640625" customWidth="1"/>
    <col min="3" max="3" width="14.81640625" customWidth="1"/>
    <col min="4" max="4" width="18.1796875" customWidth="1"/>
    <col min="5" max="5" width="15.81640625" customWidth="1"/>
    <col min="6" max="6" width="14.1796875" customWidth="1"/>
    <col min="7" max="7" width="18.26953125" customWidth="1"/>
    <col min="8" max="8" width="15" customWidth="1"/>
  </cols>
  <sheetData>
    <row r="1" spans="1:10" ht="26.5" customHeight="1">
      <c r="A1" s="1" t="s">
        <v>59</v>
      </c>
      <c r="B1" s="302" t="s">
        <v>264</v>
      </c>
      <c r="C1" s="302"/>
      <c r="D1" s="302"/>
      <c r="E1" s="302"/>
      <c r="F1" s="302"/>
      <c r="G1" s="302"/>
      <c r="H1" s="302"/>
      <c r="I1" s="302"/>
      <c r="J1" s="302"/>
    </row>
    <row r="2" spans="1:10" ht="48.75" customHeight="1">
      <c r="B2" s="184" t="s">
        <v>62</v>
      </c>
      <c r="C2" s="184" t="s">
        <v>265</v>
      </c>
      <c r="D2" s="184" t="s">
        <v>266</v>
      </c>
      <c r="E2" s="189" t="s">
        <v>267</v>
      </c>
      <c r="F2" s="184" t="s">
        <v>268</v>
      </c>
      <c r="G2" s="184" t="s">
        <v>269</v>
      </c>
      <c r="H2" s="189" t="s">
        <v>270</v>
      </c>
    </row>
    <row r="3" spans="1:10">
      <c r="B3" s="22" t="s">
        <v>128</v>
      </c>
      <c r="C3" s="64">
        <f>ROUND(D3/E3,0)</f>
        <v>472</v>
      </c>
      <c r="D3" s="64">
        <v>369</v>
      </c>
      <c r="E3" s="71">
        <v>0.78200000000000003</v>
      </c>
      <c r="F3" s="72">
        <f>ROUND(G3/H3,0)</f>
        <v>2503</v>
      </c>
      <c r="G3" s="65">
        <v>1990</v>
      </c>
      <c r="H3" s="71">
        <v>0.79500000000000004</v>
      </c>
      <c r="I3" s="70"/>
    </row>
    <row r="4" spans="1:10">
      <c r="B4" s="22" t="s">
        <v>129</v>
      </c>
      <c r="C4" s="64">
        <f t="shared" ref="C4:C12" si="0">ROUND(D4/E4,0)</f>
        <v>504</v>
      </c>
      <c r="D4" s="64">
        <v>406</v>
      </c>
      <c r="E4" s="71">
        <v>0.80600000000000005</v>
      </c>
      <c r="F4" s="72">
        <f t="shared" ref="F4:F12" si="1">ROUND(G4/H4,0)</f>
        <v>2320</v>
      </c>
      <c r="G4" s="65">
        <v>1821</v>
      </c>
      <c r="H4" s="71">
        <v>0.78500000000000003</v>
      </c>
      <c r="I4" s="70"/>
    </row>
    <row r="5" spans="1:10">
      <c r="B5" s="22" t="s">
        <v>130</v>
      </c>
      <c r="C5" s="64">
        <f t="shared" si="0"/>
        <v>536</v>
      </c>
      <c r="D5" s="64">
        <v>404</v>
      </c>
      <c r="E5" s="71">
        <v>0.754</v>
      </c>
      <c r="F5" s="72">
        <f t="shared" si="1"/>
        <v>2545</v>
      </c>
      <c r="G5" s="65">
        <v>2026</v>
      </c>
      <c r="H5" s="71">
        <v>0.79600000000000004</v>
      </c>
      <c r="I5" s="70"/>
    </row>
    <row r="6" spans="1:10">
      <c r="B6" s="22" t="s">
        <v>131</v>
      </c>
      <c r="C6" s="64">
        <f t="shared" si="0"/>
        <v>500</v>
      </c>
      <c r="D6" s="64">
        <v>375</v>
      </c>
      <c r="E6" s="71">
        <v>0.75</v>
      </c>
      <c r="F6" s="72">
        <f t="shared" si="1"/>
        <v>2453</v>
      </c>
      <c r="G6" s="65">
        <v>1999</v>
      </c>
      <c r="H6" s="71">
        <v>0.81499999999999995</v>
      </c>
      <c r="I6" s="70"/>
    </row>
    <row r="7" spans="1:10">
      <c r="B7" s="22" t="s">
        <v>132</v>
      </c>
      <c r="C7" s="64">
        <f t="shared" si="0"/>
        <v>540</v>
      </c>
      <c r="D7" s="64">
        <v>411</v>
      </c>
      <c r="E7" s="71">
        <v>0.76100000000000001</v>
      </c>
      <c r="F7" s="72">
        <f t="shared" si="1"/>
        <v>2488</v>
      </c>
      <c r="G7" s="65">
        <v>1978</v>
      </c>
      <c r="H7" s="71">
        <v>0.79500000000000004</v>
      </c>
      <c r="I7" s="70"/>
    </row>
    <row r="8" spans="1:10">
      <c r="B8" s="22" t="s">
        <v>133</v>
      </c>
      <c r="C8" s="64">
        <f t="shared" si="0"/>
        <v>597</v>
      </c>
      <c r="D8" s="64">
        <v>444</v>
      </c>
      <c r="E8" s="71">
        <v>0.74399999999999999</v>
      </c>
      <c r="F8" s="72">
        <f t="shared" si="1"/>
        <v>2519</v>
      </c>
      <c r="G8" s="65">
        <v>2071</v>
      </c>
      <c r="H8" s="71">
        <v>0.82199999999999995</v>
      </c>
      <c r="I8" s="70"/>
    </row>
    <row r="9" spans="1:10">
      <c r="B9" s="22" t="s">
        <v>134</v>
      </c>
      <c r="C9" s="64">
        <f t="shared" si="0"/>
        <v>647</v>
      </c>
      <c r="D9" s="64">
        <v>475</v>
      </c>
      <c r="E9" s="71">
        <v>0.73399999999999999</v>
      </c>
      <c r="F9" s="72">
        <f t="shared" si="1"/>
        <v>2551</v>
      </c>
      <c r="G9" s="65">
        <v>2087</v>
      </c>
      <c r="H9" s="71">
        <v>0.81799999999999995</v>
      </c>
      <c r="I9" s="70"/>
    </row>
    <row r="10" spans="1:10">
      <c r="B10" s="22" t="s">
        <v>135</v>
      </c>
      <c r="C10" s="64">
        <f t="shared" si="0"/>
        <v>698</v>
      </c>
      <c r="D10" s="64">
        <v>504</v>
      </c>
      <c r="E10" s="71">
        <v>0.72199999999999998</v>
      </c>
      <c r="F10" s="72">
        <f t="shared" si="1"/>
        <v>2660</v>
      </c>
      <c r="G10" s="65">
        <v>2123</v>
      </c>
      <c r="H10" s="71">
        <v>0.79800000000000004</v>
      </c>
      <c r="I10" s="70"/>
    </row>
    <row r="11" spans="1:10">
      <c r="B11" s="22" t="s">
        <v>136</v>
      </c>
      <c r="C11" s="64">
        <f t="shared" si="0"/>
        <v>789</v>
      </c>
      <c r="D11" s="64">
        <v>569</v>
      </c>
      <c r="E11" s="71">
        <v>0.72099999999999997</v>
      </c>
      <c r="F11" s="72">
        <f t="shared" si="1"/>
        <v>3116</v>
      </c>
      <c r="G11" s="65">
        <v>2524</v>
      </c>
      <c r="H11" s="71">
        <v>0.81</v>
      </c>
      <c r="I11" s="70"/>
    </row>
    <row r="12" spans="1:10">
      <c r="B12" s="22" t="s">
        <v>137</v>
      </c>
      <c r="C12" s="64">
        <f t="shared" si="0"/>
        <v>700</v>
      </c>
      <c r="D12" s="64">
        <v>549</v>
      </c>
      <c r="E12" s="116">
        <v>0.78400000000000003</v>
      </c>
      <c r="F12" s="117">
        <f t="shared" si="1"/>
        <v>2805</v>
      </c>
      <c r="G12" s="65">
        <v>2272</v>
      </c>
      <c r="H12" s="116">
        <v>0.81</v>
      </c>
      <c r="I12" s="70"/>
    </row>
    <row r="13" spans="1:10">
      <c r="B13" s="22" t="s">
        <v>196</v>
      </c>
      <c r="C13" s="64">
        <f>ROUND(D13/E13,0)</f>
        <v>716</v>
      </c>
      <c r="D13" s="64">
        <v>530</v>
      </c>
      <c r="E13" s="118">
        <v>0.74</v>
      </c>
      <c r="F13" s="112">
        <f>ROUND(G13/H13,0)</f>
        <v>2935</v>
      </c>
      <c r="G13" s="65">
        <v>2316</v>
      </c>
      <c r="H13" s="118">
        <v>0.78900000000000003</v>
      </c>
      <c r="I13" s="70"/>
    </row>
    <row r="14" spans="1:10">
      <c r="B14" s="22" t="s">
        <v>198</v>
      </c>
      <c r="C14" s="64">
        <v>729</v>
      </c>
      <c r="D14" s="64">
        <v>507</v>
      </c>
      <c r="E14" s="118">
        <v>0.69499999999999995</v>
      </c>
      <c r="F14" s="112">
        <v>2675</v>
      </c>
      <c r="G14" s="65">
        <v>2098</v>
      </c>
      <c r="H14" s="118">
        <v>0.78400000000000003</v>
      </c>
      <c r="I14" s="70"/>
    </row>
    <row r="15" spans="1:10">
      <c r="B15" s="22" t="s">
        <v>154</v>
      </c>
      <c r="C15" s="64">
        <v>746</v>
      </c>
      <c r="D15" s="64">
        <v>563</v>
      </c>
      <c r="E15" s="118">
        <v>0.75469168900804284</v>
      </c>
      <c r="F15" s="112">
        <v>2719</v>
      </c>
      <c r="G15" s="65">
        <v>2096</v>
      </c>
      <c r="H15" s="118">
        <v>0.77087164398675989</v>
      </c>
      <c r="I15" s="119"/>
    </row>
    <row r="16" spans="1:10">
      <c r="B16" s="152" t="s">
        <v>155</v>
      </c>
      <c r="C16" s="153">
        <v>789</v>
      </c>
      <c r="D16" s="153">
        <v>595</v>
      </c>
      <c r="E16" s="154">
        <v>0.754</v>
      </c>
      <c r="F16" s="155">
        <v>2611</v>
      </c>
      <c r="G16" s="156">
        <v>2089</v>
      </c>
      <c r="H16" s="154">
        <v>0.8</v>
      </c>
      <c r="I16" s="119"/>
    </row>
    <row r="17" spans="2:10">
      <c r="B17" s="13" t="s">
        <v>241</v>
      </c>
      <c r="C17" s="13"/>
      <c r="I17" s="301"/>
      <c r="J17" s="301"/>
    </row>
    <row r="18" spans="2:10">
      <c r="B18" s="13" t="s">
        <v>262</v>
      </c>
      <c r="C18" s="13"/>
      <c r="I18" s="301"/>
      <c r="J18" s="301"/>
    </row>
    <row r="19" spans="2:10">
      <c r="B19" s="13" t="s">
        <v>242</v>
      </c>
      <c r="C19" s="13"/>
    </row>
    <row r="20" spans="2:10">
      <c r="B20" s="13" t="s">
        <v>263</v>
      </c>
      <c r="C20" s="13"/>
    </row>
    <row r="21" spans="2:10">
      <c r="B21" s="13"/>
      <c r="C21" s="13"/>
      <c r="D21" s="70"/>
    </row>
    <row r="22" spans="2:10">
      <c r="D22" s="70"/>
    </row>
    <row r="23" spans="2:10">
      <c r="B23" s="13"/>
      <c r="D23" s="70"/>
    </row>
    <row r="24" spans="2:10">
      <c r="D24" s="70"/>
    </row>
    <row r="25" spans="2:10">
      <c r="D25" s="70"/>
    </row>
    <row r="26" spans="2:10">
      <c r="D26" s="70"/>
    </row>
    <row r="27" spans="2:10">
      <c r="D27" s="70"/>
    </row>
    <row r="28" spans="2:10">
      <c r="D28" s="70"/>
    </row>
    <row r="29" spans="2:10">
      <c r="D29" s="70"/>
    </row>
    <row r="30" spans="2:10">
      <c r="D30" s="70"/>
    </row>
    <row r="31" spans="2:10">
      <c r="D31" s="70"/>
    </row>
  </sheetData>
  <mergeCells count="2">
    <mergeCell ref="I17:J18"/>
    <mergeCell ref="B1:J1"/>
  </mergeCells>
  <hyperlinks>
    <hyperlink ref="A1" r:id="rId1" location="Index!A1" xr:uid="{1E900DDE-3016-49E5-864B-0A188EF8F566}"/>
  </hyperlinks>
  <pageMargins left="0.25" right="0.25" top="0.75" bottom="0.75" header="0.3" footer="0.3"/>
  <pageSetup paperSize="9" orientation="landscape" r:id="rId2"/>
  <headerFooter>
    <oddFooter>&amp;L&amp;1#&amp;"Calibri"&amp;11&amp;K000000OFFICIAL: Sensitive</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R1048353"/>
  <sheetViews>
    <sheetView showGridLines="0" zoomScaleNormal="100" zoomScaleSheetLayoutView="40" workbookViewId="0">
      <selection activeCell="B43" sqref="B43:O43"/>
    </sheetView>
  </sheetViews>
  <sheetFormatPr defaultRowHeight="14.5"/>
  <cols>
    <col min="1" max="1" width="6.81640625" customWidth="1"/>
    <col min="2" max="2" width="23.453125" customWidth="1"/>
    <col min="3" max="3" width="11.81640625" customWidth="1"/>
    <col min="4" max="4" width="12.54296875" customWidth="1"/>
    <col min="5" max="5" width="14.81640625" customWidth="1"/>
    <col min="6" max="6" width="2.81640625" customWidth="1"/>
    <col min="7" max="7" width="13.1796875" customWidth="1"/>
    <col min="8" max="8" width="13.7265625" customWidth="1"/>
    <col min="9" max="9" width="15.1796875" customWidth="1"/>
    <col min="10" max="10" width="2.81640625" customWidth="1"/>
    <col min="11" max="11" width="15.26953125" customWidth="1"/>
    <col min="12" max="12" width="13.7265625" customWidth="1"/>
    <col min="13" max="13" width="16.26953125" customWidth="1"/>
    <col min="20" max="20" width="12.81640625" customWidth="1"/>
    <col min="21" max="21" width="14.453125" customWidth="1"/>
    <col min="22" max="22" width="15.7265625" customWidth="1"/>
    <col min="23" max="23" width="12" customWidth="1"/>
    <col min="24" max="24" width="13.453125" customWidth="1"/>
    <col min="25" max="25" width="13" customWidth="1"/>
    <col min="26" max="26" width="12.7265625" customWidth="1"/>
    <col min="27" max="27" width="13.453125" customWidth="1"/>
    <col min="28" max="28" width="15.453125" customWidth="1"/>
  </cols>
  <sheetData>
    <row r="1" spans="1:18">
      <c r="A1" s="1" t="s">
        <v>59</v>
      </c>
      <c r="B1" s="239" t="s">
        <v>271</v>
      </c>
    </row>
    <row r="2" spans="1:18">
      <c r="A2" s="1"/>
      <c r="B2" s="285"/>
      <c r="C2" s="304" t="s">
        <v>272</v>
      </c>
      <c r="D2" s="304"/>
      <c r="E2" s="304"/>
      <c r="F2" s="279"/>
      <c r="G2" s="304" t="s">
        <v>273</v>
      </c>
      <c r="H2" s="304"/>
      <c r="I2" s="304"/>
      <c r="J2" s="279"/>
      <c r="K2" s="304" t="s">
        <v>274</v>
      </c>
      <c r="L2" s="304"/>
      <c r="M2" s="304"/>
    </row>
    <row r="3" spans="1:18" ht="24">
      <c r="B3" s="233" t="s">
        <v>62</v>
      </c>
      <c r="C3" s="233" t="s">
        <v>275</v>
      </c>
      <c r="D3" s="233" t="s">
        <v>276</v>
      </c>
      <c r="E3" s="233" t="s">
        <v>277</v>
      </c>
      <c r="F3" s="280"/>
      <c r="G3" s="233" t="s">
        <v>275</v>
      </c>
      <c r="H3" s="233" t="s">
        <v>276</v>
      </c>
      <c r="I3" s="233" t="s">
        <v>277</v>
      </c>
      <c r="J3" s="280"/>
      <c r="K3" s="26" t="s">
        <v>275</v>
      </c>
      <c r="L3" s="26" t="s">
        <v>276</v>
      </c>
      <c r="M3" s="26" t="s">
        <v>277</v>
      </c>
    </row>
    <row r="4" spans="1:18">
      <c r="B4" s="234">
        <v>2007</v>
      </c>
      <c r="C4" s="260">
        <v>1484</v>
      </c>
      <c r="D4" s="260">
        <v>258</v>
      </c>
      <c r="E4" s="260">
        <v>898</v>
      </c>
      <c r="F4" s="261"/>
      <c r="G4" s="260">
        <v>27575</v>
      </c>
      <c r="H4" s="260">
        <v>3961</v>
      </c>
      <c r="I4" s="260">
        <v>12481</v>
      </c>
      <c r="J4" s="261"/>
      <c r="K4" s="260">
        <v>1457</v>
      </c>
      <c r="L4" s="260">
        <v>21</v>
      </c>
      <c r="M4" s="260">
        <v>93</v>
      </c>
    </row>
    <row r="5" spans="1:18">
      <c r="B5" s="57">
        <v>2008</v>
      </c>
      <c r="C5" s="261">
        <v>1694</v>
      </c>
      <c r="D5" s="261">
        <v>270</v>
      </c>
      <c r="E5" s="261">
        <v>1152</v>
      </c>
      <c r="F5" s="261"/>
      <c r="G5" s="261">
        <v>30551</v>
      </c>
      <c r="H5" s="261">
        <v>4321</v>
      </c>
      <c r="I5" s="261">
        <v>15116</v>
      </c>
      <c r="J5" s="261"/>
      <c r="K5" s="261">
        <v>1191</v>
      </c>
      <c r="L5" s="261">
        <v>18</v>
      </c>
      <c r="M5" s="261">
        <v>62</v>
      </c>
    </row>
    <row r="6" spans="1:18">
      <c r="B6" s="57">
        <v>2009</v>
      </c>
      <c r="C6" s="261">
        <v>1769</v>
      </c>
      <c r="D6" s="261">
        <v>328</v>
      </c>
      <c r="E6" s="261">
        <v>1189</v>
      </c>
      <c r="F6" s="261"/>
      <c r="G6" s="261">
        <v>31735</v>
      </c>
      <c r="H6" s="261">
        <v>4816</v>
      </c>
      <c r="I6" s="261">
        <v>15987</v>
      </c>
      <c r="J6" s="261"/>
      <c r="K6" s="261">
        <v>1079</v>
      </c>
      <c r="L6" s="261">
        <v>23</v>
      </c>
      <c r="M6" s="261">
        <v>46</v>
      </c>
    </row>
    <row r="7" spans="1:18">
      <c r="B7" s="57">
        <v>2010</v>
      </c>
      <c r="C7" s="262">
        <v>2026</v>
      </c>
      <c r="D7" s="262">
        <v>407</v>
      </c>
      <c r="E7" s="262">
        <v>1449</v>
      </c>
      <c r="F7" s="262"/>
      <c r="G7" s="262">
        <v>34205</v>
      </c>
      <c r="H7" s="262">
        <v>5470</v>
      </c>
      <c r="I7" s="262">
        <v>18152</v>
      </c>
      <c r="J7" s="262"/>
      <c r="K7" s="262">
        <v>1161</v>
      </c>
      <c r="L7" s="262">
        <v>30</v>
      </c>
      <c r="M7" s="262">
        <v>52</v>
      </c>
    </row>
    <row r="8" spans="1:18">
      <c r="B8" s="57">
        <v>2011</v>
      </c>
      <c r="C8" s="262">
        <v>2443</v>
      </c>
      <c r="D8" s="262">
        <v>605</v>
      </c>
      <c r="E8" s="262">
        <v>1781</v>
      </c>
      <c r="F8" s="262"/>
      <c r="G8" s="262">
        <v>39979</v>
      </c>
      <c r="H8" s="262">
        <v>7978</v>
      </c>
      <c r="I8" s="262">
        <v>22187</v>
      </c>
      <c r="J8" s="262"/>
      <c r="K8" s="262">
        <v>1424</v>
      </c>
      <c r="L8" s="262">
        <v>45</v>
      </c>
      <c r="M8" s="262">
        <v>74</v>
      </c>
    </row>
    <row r="9" spans="1:18">
      <c r="B9" s="57">
        <v>2012</v>
      </c>
      <c r="C9" s="262">
        <v>3315</v>
      </c>
      <c r="D9" s="262">
        <v>872</v>
      </c>
      <c r="E9" s="262">
        <v>2428</v>
      </c>
      <c r="F9" s="262"/>
      <c r="G9" s="262">
        <v>51621</v>
      </c>
      <c r="H9" s="262">
        <v>12257</v>
      </c>
      <c r="I9" s="262">
        <v>30328</v>
      </c>
      <c r="J9" s="262"/>
      <c r="K9" s="262">
        <v>1854</v>
      </c>
      <c r="L9" s="262">
        <v>67</v>
      </c>
      <c r="M9" s="262">
        <v>95</v>
      </c>
    </row>
    <row r="10" spans="1:18">
      <c r="B10" s="57">
        <v>2013</v>
      </c>
      <c r="C10" s="262">
        <v>3697</v>
      </c>
      <c r="D10" s="262">
        <v>1184</v>
      </c>
      <c r="E10" s="262">
        <v>2880</v>
      </c>
      <c r="F10" s="262"/>
      <c r="G10" s="262">
        <v>57542</v>
      </c>
      <c r="H10" s="262">
        <v>15629</v>
      </c>
      <c r="I10" s="262">
        <v>35591</v>
      </c>
      <c r="J10" s="262"/>
      <c r="K10" s="262">
        <v>1872</v>
      </c>
      <c r="L10" s="262">
        <v>62</v>
      </c>
      <c r="M10" s="262">
        <v>110</v>
      </c>
    </row>
    <row r="11" spans="1:18" ht="16.5">
      <c r="B11" s="57">
        <v>2014</v>
      </c>
      <c r="C11" s="262">
        <v>3954</v>
      </c>
      <c r="D11" s="262">
        <v>1333</v>
      </c>
      <c r="E11" s="262">
        <v>3143</v>
      </c>
      <c r="F11" s="262"/>
      <c r="G11" s="262">
        <v>61924</v>
      </c>
      <c r="H11" s="262">
        <v>17692</v>
      </c>
      <c r="I11" s="262">
        <v>39928</v>
      </c>
      <c r="J11" s="262"/>
      <c r="K11" s="262">
        <v>2234</v>
      </c>
      <c r="L11" s="262">
        <v>88</v>
      </c>
      <c r="M11" s="262">
        <v>168</v>
      </c>
      <c r="R11" s="276"/>
    </row>
    <row r="12" spans="1:18">
      <c r="B12" s="57">
        <v>2015</v>
      </c>
      <c r="C12" s="262">
        <v>4581</v>
      </c>
      <c r="D12" s="262">
        <v>1497</v>
      </c>
      <c r="E12" s="262">
        <v>3743</v>
      </c>
      <c r="F12" s="262"/>
      <c r="G12" s="262">
        <v>67149</v>
      </c>
      <c r="H12" s="262">
        <v>19995</v>
      </c>
      <c r="I12" s="262">
        <v>44713</v>
      </c>
      <c r="J12" s="262"/>
      <c r="K12" s="262">
        <v>2621</v>
      </c>
      <c r="L12" s="262">
        <v>93</v>
      </c>
      <c r="M12" s="262">
        <v>222</v>
      </c>
    </row>
    <row r="13" spans="1:18">
      <c r="B13" s="57">
        <v>2016</v>
      </c>
      <c r="C13" s="262">
        <v>4779</v>
      </c>
      <c r="D13" s="262">
        <v>1865</v>
      </c>
      <c r="E13" s="262">
        <v>3974</v>
      </c>
      <c r="F13" s="262"/>
      <c r="G13" s="262">
        <v>70807</v>
      </c>
      <c r="H13" s="262">
        <v>23352</v>
      </c>
      <c r="I13" s="262">
        <v>48677</v>
      </c>
      <c r="J13" s="262"/>
      <c r="K13" s="262">
        <v>3022</v>
      </c>
      <c r="L13" s="262">
        <v>143</v>
      </c>
      <c r="M13" s="262">
        <v>267</v>
      </c>
    </row>
    <row r="14" spans="1:18">
      <c r="B14" s="57">
        <v>2017</v>
      </c>
      <c r="C14" s="262">
        <v>4536</v>
      </c>
      <c r="D14" s="262">
        <v>1730</v>
      </c>
      <c r="E14" s="262">
        <v>3769</v>
      </c>
      <c r="F14" s="262"/>
      <c r="G14" s="262">
        <v>67148</v>
      </c>
      <c r="H14" s="262">
        <v>22380</v>
      </c>
      <c r="I14" s="262">
        <v>46209</v>
      </c>
      <c r="J14" s="262"/>
      <c r="K14" s="262">
        <v>3345</v>
      </c>
      <c r="L14" s="262">
        <v>124</v>
      </c>
      <c r="M14" s="262">
        <v>311</v>
      </c>
    </row>
    <row r="15" spans="1:18">
      <c r="B15" s="57">
        <v>2018</v>
      </c>
      <c r="C15" s="262">
        <v>5131</v>
      </c>
      <c r="D15" s="262">
        <v>1970</v>
      </c>
      <c r="E15" s="262">
        <v>4349</v>
      </c>
      <c r="F15" s="262"/>
      <c r="G15" s="262">
        <v>70605</v>
      </c>
      <c r="H15" s="262">
        <v>23044</v>
      </c>
      <c r="I15" s="262">
        <v>49525</v>
      </c>
      <c r="J15" s="262"/>
      <c r="K15" s="262">
        <v>3601</v>
      </c>
      <c r="L15" s="262">
        <v>174</v>
      </c>
      <c r="M15" s="262">
        <v>375</v>
      </c>
    </row>
    <row r="16" spans="1:18">
      <c r="B16" s="57">
        <v>2019</v>
      </c>
      <c r="C16" s="262">
        <v>5494</v>
      </c>
      <c r="D16" s="262">
        <v>2147</v>
      </c>
      <c r="E16" s="262">
        <v>4693</v>
      </c>
      <c r="F16" s="262"/>
      <c r="G16" s="262">
        <v>76224</v>
      </c>
      <c r="H16" s="262">
        <v>24517</v>
      </c>
      <c r="I16" s="262">
        <v>53393</v>
      </c>
      <c r="J16" s="262"/>
      <c r="K16" s="262">
        <v>2822</v>
      </c>
      <c r="L16" s="262">
        <v>65</v>
      </c>
      <c r="M16" s="262">
        <v>268</v>
      </c>
    </row>
    <row r="17" spans="2:17">
      <c r="B17" s="57">
        <v>2020</v>
      </c>
      <c r="C17" s="262">
        <v>5931</v>
      </c>
      <c r="D17" s="262">
        <v>2262</v>
      </c>
      <c r="E17" s="262">
        <v>5106</v>
      </c>
      <c r="F17" s="262"/>
      <c r="G17" s="262">
        <v>83680</v>
      </c>
      <c r="H17" s="262">
        <v>26793</v>
      </c>
      <c r="I17" s="262">
        <v>59861</v>
      </c>
      <c r="J17" s="262"/>
      <c r="K17" s="262">
        <v>2905</v>
      </c>
      <c r="L17" s="262">
        <v>58</v>
      </c>
      <c r="M17" s="262">
        <v>276</v>
      </c>
    </row>
    <row r="18" spans="2:17">
      <c r="B18" s="144">
        <v>2021</v>
      </c>
      <c r="C18" s="263">
        <v>6107</v>
      </c>
      <c r="D18" s="263">
        <v>2299</v>
      </c>
      <c r="E18" s="263">
        <v>5306</v>
      </c>
      <c r="F18" s="263"/>
      <c r="G18" s="263">
        <v>82181</v>
      </c>
      <c r="H18" s="263">
        <v>25446</v>
      </c>
      <c r="I18" s="263">
        <v>59429</v>
      </c>
      <c r="J18" s="263"/>
      <c r="K18" s="263">
        <v>2853</v>
      </c>
      <c r="L18" s="263">
        <v>69</v>
      </c>
      <c r="M18" s="263">
        <v>249</v>
      </c>
      <c r="N18" s="50"/>
    </row>
    <row r="19" spans="2:17">
      <c r="B19" s="18" t="s">
        <v>278</v>
      </c>
      <c r="C19" s="58"/>
      <c r="D19" s="58"/>
      <c r="E19" s="58"/>
      <c r="F19" s="58"/>
      <c r="G19" s="58"/>
      <c r="H19" s="58"/>
      <c r="I19" s="58"/>
      <c r="J19" s="58"/>
      <c r="K19" s="58"/>
      <c r="L19" s="58"/>
      <c r="M19" s="58"/>
      <c r="N19" s="58"/>
    </row>
    <row r="20" spans="2:17" ht="23.25" customHeight="1">
      <c r="B20" s="303" t="s">
        <v>279</v>
      </c>
      <c r="C20" s="303"/>
      <c r="D20" s="303"/>
      <c r="E20" s="303"/>
      <c r="F20" s="303"/>
      <c r="G20" s="303"/>
      <c r="H20" s="303"/>
      <c r="I20" s="303"/>
      <c r="J20" s="303"/>
      <c r="K20" s="303"/>
      <c r="L20" s="303"/>
      <c r="M20" s="303"/>
      <c r="N20" s="303"/>
      <c r="O20" s="303"/>
      <c r="P20" s="96"/>
      <c r="Q20" s="96"/>
    </row>
    <row r="21" spans="2:17">
      <c r="B21" s="303" t="s">
        <v>280</v>
      </c>
      <c r="C21" s="303"/>
      <c r="D21" s="303"/>
      <c r="E21" s="303"/>
      <c r="F21" s="303"/>
      <c r="G21" s="303"/>
      <c r="H21" s="303"/>
      <c r="I21" s="303"/>
      <c r="J21" s="303"/>
      <c r="K21" s="303"/>
      <c r="L21" s="303"/>
      <c r="M21" s="303"/>
      <c r="N21" s="303"/>
      <c r="O21" s="303"/>
    </row>
    <row r="22" spans="2:17">
      <c r="B22" s="95" t="s">
        <v>281</v>
      </c>
      <c r="C22" s="181"/>
      <c r="D22" s="181"/>
      <c r="E22" s="181"/>
      <c r="F22" s="181"/>
      <c r="G22" s="181"/>
      <c r="H22" s="181"/>
      <c r="I22" s="181"/>
      <c r="J22" s="181"/>
      <c r="K22" s="181"/>
      <c r="L22" s="181"/>
      <c r="M22" s="181"/>
      <c r="N22" s="181"/>
      <c r="O22" s="181"/>
    </row>
    <row r="23" spans="2:17">
      <c r="B23" s="95"/>
      <c r="C23" s="181"/>
      <c r="D23" s="181"/>
      <c r="E23" s="181"/>
      <c r="F23" s="181"/>
      <c r="G23" s="181"/>
      <c r="H23" s="181"/>
      <c r="I23" s="181"/>
      <c r="J23" s="181"/>
      <c r="K23" s="181"/>
      <c r="L23" s="181"/>
      <c r="M23" s="181"/>
      <c r="N23" s="181"/>
      <c r="O23" s="181"/>
    </row>
    <row r="24" spans="2:17">
      <c r="B24" s="239" t="s">
        <v>282</v>
      </c>
    </row>
    <row r="25" spans="2:17">
      <c r="B25" s="285"/>
      <c r="C25" s="304" t="s">
        <v>272</v>
      </c>
      <c r="D25" s="304"/>
      <c r="E25" s="304"/>
      <c r="F25" s="279"/>
      <c r="G25" s="304" t="s">
        <v>273</v>
      </c>
      <c r="H25" s="304"/>
      <c r="I25" s="304"/>
      <c r="J25" s="279"/>
      <c r="K25" s="304" t="s">
        <v>274</v>
      </c>
      <c r="L25" s="304"/>
      <c r="M25" s="304"/>
    </row>
    <row r="26" spans="2:17" ht="35.5">
      <c r="B26" s="233" t="s">
        <v>62</v>
      </c>
      <c r="C26" s="233" t="s">
        <v>275</v>
      </c>
      <c r="D26" s="233" t="s">
        <v>283</v>
      </c>
      <c r="E26" s="233" t="s">
        <v>284</v>
      </c>
      <c r="F26" s="280"/>
      <c r="G26" s="233" t="s">
        <v>275</v>
      </c>
      <c r="H26" s="233" t="s">
        <v>283</v>
      </c>
      <c r="I26" s="233" t="s">
        <v>284</v>
      </c>
      <c r="J26" s="280"/>
      <c r="K26" s="26" t="s">
        <v>275</v>
      </c>
      <c r="L26" s="233" t="s">
        <v>283</v>
      </c>
      <c r="M26" s="233" t="s">
        <v>284</v>
      </c>
    </row>
    <row r="27" spans="2:17">
      <c r="B27" s="234">
        <v>2007</v>
      </c>
      <c r="C27" s="264">
        <v>1484</v>
      </c>
      <c r="D27" s="264">
        <v>76</v>
      </c>
      <c r="E27" s="264">
        <v>182</v>
      </c>
      <c r="F27" s="262"/>
      <c r="G27" s="264">
        <v>27575</v>
      </c>
      <c r="H27" s="264">
        <v>1638</v>
      </c>
      <c r="I27" s="264">
        <v>2323</v>
      </c>
      <c r="J27" s="262"/>
      <c r="K27" s="264">
        <v>1457</v>
      </c>
      <c r="L27" s="264">
        <v>19</v>
      </c>
      <c r="M27" s="265" t="s">
        <v>285</v>
      </c>
    </row>
    <row r="28" spans="2:17">
      <c r="B28" s="57">
        <v>2008</v>
      </c>
      <c r="C28" s="262">
        <v>1694</v>
      </c>
      <c r="D28" s="262">
        <v>54</v>
      </c>
      <c r="E28" s="262">
        <v>216</v>
      </c>
      <c r="F28" s="262"/>
      <c r="G28" s="262">
        <v>30551</v>
      </c>
      <c r="H28" s="262">
        <v>1484</v>
      </c>
      <c r="I28" s="262">
        <v>2837</v>
      </c>
      <c r="J28" s="262"/>
      <c r="K28" s="262">
        <v>1191</v>
      </c>
      <c r="L28" s="262">
        <v>16</v>
      </c>
      <c r="M28" s="266" t="s">
        <v>285</v>
      </c>
    </row>
    <row r="29" spans="2:17">
      <c r="B29" s="57">
        <v>2009</v>
      </c>
      <c r="C29" s="262">
        <v>1769</v>
      </c>
      <c r="D29" s="262">
        <v>82</v>
      </c>
      <c r="E29" s="262">
        <v>246</v>
      </c>
      <c r="F29" s="262"/>
      <c r="G29" s="262">
        <v>31735</v>
      </c>
      <c r="H29" s="262">
        <v>1668</v>
      </c>
      <c r="I29" s="262">
        <v>3148</v>
      </c>
      <c r="J29" s="262"/>
      <c r="K29" s="262">
        <v>1079</v>
      </c>
      <c r="L29" s="262">
        <v>23</v>
      </c>
      <c r="M29" s="266">
        <v>0</v>
      </c>
    </row>
    <row r="30" spans="2:17">
      <c r="B30" s="57">
        <v>2010</v>
      </c>
      <c r="C30" s="262">
        <v>2026</v>
      </c>
      <c r="D30" s="262">
        <v>78</v>
      </c>
      <c r="E30" s="262">
        <v>329</v>
      </c>
      <c r="F30" s="262"/>
      <c r="G30" s="262">
        <v>34205</v>
      </c>
      <c r="H30" s="262">
        <v>1739</v>
      </c>
      <c r="I30" s="262">
        <v>3731</v>
      </c>
      <c r="J30" s="262"/>
      <c r="K30" s="262">
        <v>1161</v>
      </c>
      <c r="L30" s="262">
        <v>26</v>
      </c>
      <c r="M30" s="262">
        <v>4</v>
      </c>
    </row>
    <row r="31" spans="2:17">
      <c r="B31" s="57">
        <v>2011</v>
      </c>
      <c r="C31" s="262">
        <v>2443</v>
      </c>
      <c r="D31" s="262">
        <v>99</v>
      </c>
      <c r="E31" s="262">
        <v>506</v>
      </c>
      <c r="F31" s="262"/>
      <c r="G31" s="262">
        <v>39979</v>
      </c>
      <c r="H31" s="262">
        <v>2429</v>
      </c>
      <c r="I31" s="262">
        <v>5549</v>
      </c>
      <c r="J31" s="262"/>
      <c r="K31" s="262">
        <v>1424</v>
      </c>
      <c r="L31" s="262">
        <v>41</v>
      </c>
      <c r="M31" s="262">
        <v>4</v>
      </c>
    </row>
    <row r="32" spans="2:17">
      <c r="B32" s="57">
        <v>2012</v>
      </c>
      <c r="C32" s="262">
        <v>3315</v>
      </c>
      <c r="D32" s="262">
        <v>145</v>
      </c>
      <c r="E32" s="262">
        <v>727</v>
      </c>
      <c r="F32" s="262"/>
      <c r="G32" s="262">
        <v>51621</v>
      </c>
      <c r="H32" s="262">
        <v>3357</v>
      </c>
      <c r="I32" s="262">
        <v>8900</v>
      </c>
      <c r="J32" s="262"/>
      <c r="K32" s="262">
        <v>1854</v>
      </c>
      <c r="L32" s="262">
        <v>62</v>
      </c>
      <c r="M32" s="262">
        <v>5</v>
      </c>
    </row>
    <row r="33" spans="2:15">
      <c r="B33" s="57">
        <v>2013</v>
      </c>
      <c r="C33" s="262">
        <v>3697</v>
      </c>
      <c r="D33" s="262">
        <v>170</v>
      </c>
      <c r="E33" s="262">
        <v>1014</v>
      </c>
      <c r="F33" s="262"/>
      <c r="G33" s="262">
        <v>57542</v>
      </c>
      <c r="H33" s="262">
        <v>3909</v>
      </c>
      <c r="I33" s="262">
        <v>11720</v>
      </c>
      <c r="J33" s="262"/>
      <c r="K33" s="262">
        <v>1872</v>
      </c>
      <c r="L33" s="262">
        <v>51</v>
      </c>
      <c r="M33" s="262">
        <v>11</v>
      </c>
    </row>
    <row r="34" spans="2:15">
      <c r="B34" s="57">
        <v>2014</v>
      </c>
      <c r="C34" s="262">
        <v>3954</v>
      </c>
      <c r="D34" s="262">
        <v>167</v>
      </c>
      <c r="E34" s="262">
        <v>1166</v>
      </c>
      <c r="F34" s="262"/>
      <c r="G34" s="262">
        <v>61924</v>
      </c>
      <c r="H34" s="262">
        <v>3997</v>
      </c>
      <c r="I34" s="262">
        <v>13695</v>
      </c>
      <c r="J34" s="262"/>
      <c r="K34" s="262">
        <v>2234</v>
      </c>
      <c r="L34" s="262">
        <v>80</v>
      </c>
      <c r="M34" s="262">
        <v>8</v>
      </c>
    </row>
    <row r="35" spans="2:15">
      <c r="B35" s="57">
        <v>2015</v>
      </c>
      <c r="C35" s="262">
        <v>4581</v>
      </c>
      <c r="D35" s="262">
        <v>150</v>
      </c>
      <c r="E35" s="262">
        <v>1347</v>
      </c>
      <c r="F35" s="262"/>
      <c r="G35" s="262">
        <v>67149</v>
      </c>
      <c r="H35" s="262">
        <v>4238</v>
      </c>
      <c r="I35" s="261">
        <v>15757</v>
      </c>
      <c r="J35" s="261"/>
      <c r="K35" s="262">
        <v>2621</v>
      </c>
      <c r="L35" s="262">
        <v>69</v>
      </c>
      <c r="M35" s="262">
        <v>24</v>
      </c>
    </row>
    <row r="36" spans="2:15">
      <c r="B36" s="57">
        <v>2016</v>
      </c>
      <c r="C36" s="262">
        <v>4779</v>
      </c>
      <c r="D36" s="262">
        <v>186</v>
      </c>
      <c r="E36" s="262">
        <v>1679</v>
      </c>
      <c r="F36" s="262"/>
      <c r="G36" s="262">
        <v>70807</v>
      </c>
      <c r="H36" s="262">
        <v>4422</v>
      </c>
      <c r="I36" s="262">
        <v>18930</v>
      </c>
      <c r="J36" s="262"/>
      <c r="K36" s="262">
        <v>3022</v>
      </c>
      <c r="L36" s="262">
        <v>116</v>
      </c>
      <c r="M36" s="262">
        <v>27</v>
      </c>
    </row>
    <row r="37" spans="2:15">
      <c r="B37" s="57">
        <v>2017</v>
      </c>
      <c r="C37" s="262">
        <v>4536</v>
      </c>
      <c r="D37" s="262">
        <v>166</v>
      </c>
      <c r="E37" s="262">
        <v>1564</v>
      </c>
      <c r="F37" s="262"/>
      <c r="G37" s="262">
        <v>67148</v>
      </c>
      <c r="H37" s="262">
        <v>4372</v>
      </c>
      <c r="I37" s="262">
        <v>18008</v>
      </c>
      <c r="J37" s="262"/>
      <c r="K37" s="262">
        <v>3345</v>
      </c>
      <c r="L37" s="262">
        <v>97</v>
      </c>
      <c r="M37" s="262">
        <v>27</v>
      </c>
    </row>
    <row r="38" spans="2:15">
      <c r="B38" s="57">
        <v>2018</v>
      </c>
      <c r="C38" s="262">
        <v>5131</v>
      </c>
      <c r="D38" s="262">
        <v>156</v>
      </c>
      <c r="E38" s="262">
        <v>1814</v>
      </c>
      <c r="F38" s="262"/>
      <c r="G38" s="262">
        <v>70605</v>
      </c>
      <c r="H38" s="262">
        <v>4204</v>
      </c>
      <c r="I38" s="262">
        <v>18840</v>
      </c>
      <c r="J38" s="262"/>
      <c r="K38" s="262">
        <v>3601</v>
      </c>
      <c r="L38" s="262">
        <v>145</v>
      </c>
      <c r="M38" s="262">
        <v>29</v>
      </c>
    </row>
    <row r="39" spans="2:15">
      <c r="B39" s="57">
        <v>2019</v>
      </c>
      <c r="C39" s="261">
        <v>5494</v>
      </c>
      <c r="D39" s="261">
        <v>159</v>
      </c>
      <c r="E39" s="261">
        <v>1988</v>
      </c>
      <c r="F39" s="261"/>
      <c r="G39" s="261">
        <v>76224</v>
      </c>
      <c r="H39" s="261">
        <v>4317</v>
      </c>
      <c r="I39" s="261">
        <v>20200</v>
      </c>
      <c r="J39" s="261"/>
      <c r="K39" s="261">
        <v>2822</v>
      </c>
      <c r="L39" s="261">
        <v>52</v>
      </c>
      <c r="M39" s="261">
        <v>13</v>
      </c>
    </row>
    <row r="40" spans="2:15">
      <c r="B40" s="57">
        <v>2020</v>
      </c>
      <c r="C40" s="262">
        <v>5931</v>
      </c>
      <c r="D40" s="262">
        <v>169</v>
      </c>
      <c r="E40" s="262">
        <v>2093</v>
      </c>
      <c r="F40" s="262"/>
      <c r="G40" s="262">
        <v>83680</v>
      </c>
      <c r="H40" s="262">
        <v>4162</v>
      </c>
      <c r="I40" s="262">
        <v>22631</v>
      </c>
      <c r="J40" s="262"/>
      <c r="K40" s="262">
        <v>2905</v>
      </c>
      <c r="L40" s="262">
        <v>46</v>
      </c>
      <c r="M40" s="262">
        <v>12</v>
      </c>
    </row>
    <row r="41" spans="2:15">
      <c r="B41" s="144">
        <v>2021</v>
      </c>
      <c r="C41" s="274">
        <v>6107</v>
      </c>
      <c r="D41" s="275">
        <v>148</v>
      </c>
      <c r="E41" s="274">
        <v>2151</v>
      </c>
      <c r="F41" s="274"/>
      <c r="G41" s="274">
        <v>82181</v>
      </c>
      <c r="H41" s="274">
        <v>3803</v>
      </c>
      <c r="I41" s="274">
        <v>21643</v>
      </c>
      <c r="J41" s="274"/>
      <c r="K41" s="274">
        <v>2853</v>
      </c>
      <c r="L41" s="275">
        <v>61</v>
      </c>
      <c r="M41" s="275">
        <v>8</v>
      </c>
    </row>
    <row r="42" spans="2:15" ht="20.25" customHeight="1">
      <c r="B42" s="18" t="s">
        <v>286</v>
      </c>
      <c r="C42" s="181"/>
      <c r="D42" s="181"/>
      <c r="E42" s="181"/>
      <c r="F42" s="181"/>
      <c r="G42" s="181"/>
      <c r="H42" s="181"/>
      <c r="I42" s="181"/>
      <c r="J42" s="181"/>
      <c r="K42" s="181"/>
      <c r="L42" s="181"/>
      <c r="M42" s="181"/>
      <c r="N42" s="181"/>
      <c r="O42" s="181"/>
    </row>
    <row r="43" spans="2:15" ht="26.5" customHeight="1">
      <c r="B43" s="303" t="s">
        <v>279</v>
      </c>
      <c r="C43" s="303"/>
      <c r="D43" s="303"/>
      <c r="E43" s="303"/>
      <c r="F43" s="303"/>
      <c r="G43" s="303"/>
      <c r="H43" s="303"/>
      <c r="I43" s="303"/>
      <c r="J43" s="303"/>
      <c r="K43" s="303"/>
      <c r="L43" s="303"/>
      <c r="M43" s="303"/>
      <c r="N43" s="303"/>
      <c r="O43" s="303"/>
    </row>
    <row r="44" spans="2:15">
      <c r="B44" s="303" t="s">
        <v>280</v>
      </c>
      <c r="C44" s="303"/>
      <c r="D44" s="303"/>
      <c r="E44" s="303"/>
      <c r="F44" s="303"/>
      <c r="G44" s="303"/>
      <c r="H44" s="303"/>
      <c r="I44" s="303"/>
      <c r="J44" s="303"/>
      <c r="K44" s="303"/>
      <c r="L44" s="303"/>
      <c r="M44" s="303"/>
      <c r="N44" s="303"/>
      <c r="O44" s="303"/>
    </row>
    <row r="45" spans="2:15">
      <c r="B45" s="95" t="s">
        <v>281</v>
      </c>
    </row>
    <row r="1048353" ht="15" customHeight="1"/>
  </sheetData>
  <mergeCells count="10">
    <mergeCell ref="B43:O43"/>
    <mergeCell ref="B44:O44"/>
    <mergeCell ref="C2:E2"/>
    <mergeCell ref="G2:I2"/>
    <mergeCell ref="K2:M2"/>
    <mergeCell ref="C25:E25"/>
    <mergeCell ref="G25:I25"/>
    <mergeCell ref="K25:M25"/>
    <mergeCell ref="B20:O20"/>
    <mergeCell ref="B21:O21"/>
  </mergeCells>
  <conditionalFormatting sqref="B20:B23">
    <cfRule type="cellIs" dxfId="8" priority="39" operator="between">
      <formula>1</formula>
      <formula>3</formula>
    </cfRule>
  </conditionalFormatting>
  <conditionalFormatting sqref="B43:B45">
    <cfRule type="cellIs" dxfId="7" priority="7" operator="between">
      <formula>1</formula>
      <formula>3</formula>
    </cfRule>
  </conditionalFormatting>
  <conditionalFormatting sqref="C4:M18">
    <cfRule type="cellIs" dxfId="6" priority="9" operator="between">
      <formula>1</formula>
      <formula>3</formula>
    </cfRule>
  </conditionalFormatting>
  <conditionalFormatting sqref="C27:M40">
    <cfRule type="cellIs" dxfId="5" priority="19" operator="between">
      <formula>1</formula>
      <formula>3</formula>
    </cfRule>
  </conditionalFormatting>
  <conditionalFormatting sqref="P20:Q20">
    <cfRule type="cellIs" dxfId="4" priority="63" operator="between">
      <formula>1</formula>
      <formula>3</formula>
    </cfRule>
  </conditionalFormatting>
  <hyperlinks>
    <hyperlink ref="A1" r:id="rId1" location="Index!A1" xr:uid="{D742388F-2430-46D8-8ADB-8D3AA1F565BF}"/>
  </hyperlinks>
  <pageMargins left="0.25" right="0.25" top="0.75" bottom="0.75" header="0.3" footer="0.3"/>
  <pageSetup paperSize="9" scale="68" orientation="landscape" r:id="rId2"/>
  <headerFooter>
    <oddFooter>&amp;L&amp;1#&amp;"Calibri"&amp;11&amp;K000000OFFICIAL: Sensitive</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O1048481"/>
  <sheetViews>
    <sheetView showGridLines="0" zoomScaleNormal="100" workbookViewId="0">
      <selection activeCell="B44" sqref="B44:N44"/>
    </sheetView>
  </sheetViews>
  <sheetFormatPr defaultColWidth="9.1796875" defaultRowHeight="14.5"/>
  <cols>
    <col min="2" max="2" width="13" customWidth="1"/>
    <col min="3" max="3" width="11.81640625" customWidth="1"/>
    <col min="4" max="4" width="12.54296875" customWidth="1"/>
    <col min="5" max="5" width="13.453125" customWidth="1"/>
    <col min="6" max="6" width="3.26953125" customWidth="1"/>
    <col min="7" max="7" width="13.1796875" customWidth="1"/>
    <col min="8" max="8" width="13.7265625" customWidth="1"/>
    <col min="9" max="9" width="10.453125" bestFit="1" customWidth="1"/>
    <col min="10" max="10" width="3.26953125" customWidth="1"/>
    <col min="11" max="11" width="15.26953125" customWidth="1"/>
    <col min="12" max="12" width="13.7265625" customWidth="1"/>
    <col min="13" max="13" width="16.26953125" customWidth="1"/>
  </cols>
  <sheetData>
    <row r="1" spans="1:15">
      <c r="A1" s="1" t="s">
        <v>59</v>
      </c>
      <c r="B1" s="16" t="s">
        <v>287</v>
      </c>
    </row>
    <row r="2" spans="1:15">
      <c r="B2" s="239"/>
      <c r="C2" s="304" t="s">
        <v>272</v>
      </c>
      <c r="D2" s="304"/>
      <c r="E2" s="304"/>
      <c r="F2" s="279"/>
      <c r="G2" s="304" t="s">
        <v>273</v>
      </c>
      <c r="H2" s="304"/>
      <c r="I2" s="304"/>
      <c r="J2" s="279"/>
      <c r="K2" s="304" t="s">
        <v>274</v>
      </c>
      <c r="L2" s="304"/>
      <c r="M2" s="304"/>
      <c r="N2" s="280"/>
      <c r="O2" s="280"/>
    </row>
    <row r="3" spans="1:15" ht="35.5">
      <c r="B3" s="236" t="s">
        <v>62</v>
      </c>
      <c r="C3" s="236" t="s">
        <v>288</v>
      </c>
      <c r="D3" s="233" t="s">
        <v>276</v>
      </c>
      <c r="E3" s="233" t="s">
        <v>277</v>
      </c>
      <c r="F3" s="280"/>
      <c r="G3" s="236" t="s">
        <v>288</v>
      </c>
      <c r="H3" s="233" t="s">
        <v>276</v>
      </c>
      <c r="I3" s="233" t="s">
        <v>277</v>
      </c>
      <c r="J3" s="280"/>
      <c r="K3" s="236" t="s">
        <v>288</v>
      </c>
      <c r="L3" s="233" t="s">
        <v>276</v>
      </c>
      <c r="M3" s="233" t="s">
        <v>277</v>
      </c>
    </row>
    <row r="4" spans="1:15">
      <c r="B4" s="234">
        <v>2007</v>
      </c>
      <c r="C4" s="235">
        <v>1293</v>
      </c>
      <c r="D4" s="235">
        <v>199</v>
      </c>
      <c r="E4" s="235">
        <v>757</v>
      </c>
      <c r="F4" s="56"/>
      <c r="G4" s="235">
        <v>26761</v>
      </c>
      <c r="H4" s="235">
        <v>3765</v>
      </c>
      <c r="I4" s="235">
        <v>11331</v>
      </c>
      <c r="J4" s="56"/>
      <c r="K4" s="235">
        <v>2635</v>
      </c>
      <c r="L4" s="235">
        <v>285</v>
      </c>
      <c r="M4" s="235">
        <v>287</v>
      </c>
    </row>
    <row r="5" spans="1:15">
      <c r="B5" s="57">
        <v>2008</v>
      </c>
      <c r="C5" s="56">
        <v>1519</v>
      </c>
      <c r="D5" s="56">
        <v>250</v>
      </c>
      <c r="E5" s="56">
        <v>957</v>
      </c>
      <c r="F5" s="56"/>
      <c r="G5" s="56">
        <v>29684</v>
      </c>
      <c r="H5" s="56">
        <v>4172</v>
      </c>
      <c r="I5" s="56">
        <v>13769</v>
      </c>
      <c r="J5" s="56"/>
      <c r="K5" s="56">
        <v>2273</v>
      </c>
      <c r="L5" s="56">
        <v>189</v>
      </c>
      <c r="M5" s="56">
        <v>227</v>
      </c>
    </row>
    <row r="6" spans="1:15">
      <c r="B6" s="57">
        <v>2009</v>
      </c>
      <c r="C6" s="56">
        <v>1564</v>
      </c>
      <c r="D6" s="56">
        <v>285</v>
      </c>
      <c r="E6" s="56">
        <v>1024</v>
      </c>
      <c r="F6" s="56"/>
      <c r="G6" s="56">
        <v>31180</v>
      </c>
      <c r="H6" s="56">
        <v>4718</v>
      </c>
      <c r="I6" s="56">
        <v>14559</v>
      </c>
      <c r="J6" s="56"/>
      <c r="K6" s="56">
        <v>1935</v>
      </c>
      <c r="L6" s="56">
        <v>174</v>
      </c>
      <c r="M6" s="177">
        <v>172</v>
      </c>
    </row>
    <row r="7" spans="1:15">
      <c r="B7" s="57">
        <v>2010</v>
      </c>
      <c r="C7" s="56">
        <v>1759</v>
      </c>
      <c r="D7" s="56">
        <v>300</v>
      </c>
      <c r="E7" s="56">
        <v>1194</v>
      </c>
      <c r="F7" s="56"/>
      <c r="G7" s="56">
        <v>33504</v>
      </c>
      <c r="H7" s="56">
        <v>5405</v>
      </c>
      <c r="I7" s="56">
        <v>16507</v>
      </c>
      <c r="J7" s="56"/>
      <c r="K7" s="56">
        <v>2148</v>
      </c>
      <c r="L7" s="56">
        <v>205</v>
      </c>
      <c r="M7" s="56">
        <v>206</v>
      </c>
    </row>
    <row r="8" spans="1:15">
      <c r="B8" s="57">
        <v>2011</v>
      </c>
      <c r="C8" s="56">
        <v>2095</v>
      </c>
      <c r="D8" s="56">
        <v>471</v>
      </c>
      <c r="E8" s="56">
        <v>1446</v>
      </c>
      <c r="F8" s="56"/>
      <c r="G8" s="56">
        <v>39238</v>
      </c>
      <c r="H8" s="56">
        <v>7855</v>
      </c>
      <c r="I8" s="56">
        <v>20150</v>
      </c>
      <c r="J8" s="56"/>
      <c r="K8" s="56">
        <v>2516</v>
      </c>
      <c r="L8" s="56">
        <v>302</v>
      </c>
      <c r="M8" s="56">
        <v>225</v>
      </c>
    </row>
    <row r="9" spans="1:15">
      <c r="B9" s="57">
        <v>2012</v>
      </c>
      <c r="C9" s="56">
        <v>3021</v>
      </c>
      <c r="D9" s="56">
        <v>727</v>
      </c>
      <c r="E9" s="56">
        <v>2150</v>
      </c>
      <c r="F9" s="56"/>
      <c r="G9" s="56">
        <v>50530</v>
      </c>
      <c r="H9" s="56">
        <v>12011</v>
      </c>
      <c r="I9" s="56">
        <v>27359</v>
      </c>
      <c r="J9" s="56"/>
      <c r="K9" s="56">
        <v>3239</v>
      </c>
      <c r="L9" s="56">
        <v>458</v>
      </c>
      <c r="M9" s="56">
        <v>324</v>
      </c>
    </row>
    <row r="10" spans="1:15">
      <c r="B10" s="57">
        <v>2013</v>
      </c>
      <c r="C10" s="56">
        <v>3162</v>
      </c>
      <c r="D10" s="56">
        <v>919</v>
      </c>
      <c r="E10" s="56">
        <v>2340</v>
      </c>
      <c r="F10" s="56"/>
      <c r="G10" s="56">
        <v>56761</v>
      </c>
      <c r="H10" s="56">
        <v>15464</v>
      </c>
      <c r="I10" s="56">
        <v>32204</v>
      </c>
      <c r="J10" s="56"/>
      <c r="K10" s="56">
        <v>3188</v>
      </c>
      <c r="L10" s="56">
        <v>491</v>
      </c>
      <c r="M10" s="56">
        <v>352</v>
      </c>
    </row>
    <row r="11" spans="1:15">
      <c r="B11" s="57">
        <v>2014</v>
      </c>
      <c r="C11" s="56">
        <v>3401</v>
      </c>
      <c r="D11" s="56">
        <v>975</v>
      </c>
      <c r="E11" s="56">
        <v>2566</v>
      </c>
      <c r="F11" s="56"/>
      <c r="G11" s="56">
        <v>60906</v>
      </c>
      <c r="H11" s="56">
        <v>17564</v>
      </c>
      <c r="I11" s="56">
        <v>36191</v>
      </c>
      <c r="J11" s="56"/>
      <c r="K11" s="56">
        <v>3805</v>
      </c>
      <c r="L11" s="56">
        <v>574</v>
      </c>
      <c r="M11" s="56">
        <v>425</v>
      </c>
    </row>
    <row r="12" spans="1:15">
      <c r="B12" s="57">
        <v>2015</v>
      </c>
      <c r="C12" s="56">
        <v>3947</v>
      </c>
      <c r="D12" s="56">
        <v>1140</v>
      </c>
      <c r="E12" s="56">
        <v>2981</v>
      </c>
      <c r="F12" s="56"/>
      <c r="G12" s="56">
        <v>65807</v>
      </c>
      <c r="H12" s="56">
        <v>19695</v>
      </c>
      <c r="I12" s="56">
        <v>40565</v>
      </c>
      <c r="J12" s="56"/>
      <c r="K12" s="56">
        <v>4599</v>
      </c>
      <c r="L12" s="56">
        <v>751</v>
      </c>
      <c r="M12" s="56">
        <v>538</v>
      </c>
    </row>
    <row r="13" spans="1:15">
      <c r="B13" s="57">
        <v>2016</v>
      </c>
      <c r="C13" s="56">
        <v>4016</v>
      </c>
      <c r="D13" s="56">
        <v>1364</v>
      </c>
      <c r="E13" s="56">
        <v>3114</v>
      </c>
      <c r="F13" s="56"/>
      <c r="G13" s="56">
        <v>68754</v>
      </c>
      <c r="H13" s="56">
        <v>22905</v>
      </c>
      <c r="I13" s="56">
        <v>44065</v>
      </c>
      <c r="J13" s="56"/>
      <c r="K13" s="56">
        <v>5839</v>
      </c>
      <c r="L13" s="56">
        <v>1091</v>
      </c>
      <c r="M13" s="56">
        <v>846</v>
      </c>
    </row>
    <row r="14" spans="1:15">
      <c r="B14" s="57">
        <v>2017</v>
      </c>
      <c r="C14" s="56">
        <v>3747</v>
      </c>
      <c r="D14" s="56">
        <v>1244</v>
      </c>
      <c r="E14" s="56">
        <v>2954</v>
      </c>
      <c r="F14" s="56"/>
      <c r="G14" s="56">
        <v>64640</v>
      </c>
      <c r="H14" s="56">
        <v>21632</v>
      </c>
      <c r="I14" s="56">
        <v>41886</v>
      </c>
      <c r="J14" s="56"/>
      <c r="K14" s="56">
        <v>6642</v>
      </c>
      <c r="L14" s="56">
        <v>1358</v>
      </c>
      <c r="M14" s="56">
        <v>923</v>
      </c>
    </row>
    <row r="15" spans="1:15">
      <c r="B15" s="57">
        <v>2018</v>
      </c>
      <c r="C15" s="56">
        <v>4271</v>
      </c>
      <c r="D15" s="56">
        <v>1468</v>
      </c>
      <c r="E15" s="56">
        <v>3401</v>
      </c>
      <c r="F15" s="56"/>
      <c r="G15" s="56">
        <v>67980</v>
      </c>
      <c r="H15" s="56">
        <v>22233</v>
      </c>
      <c r="I15" s="56">
        <v>44984</v>
      </c>
      <c r="J15" s="56"/>
      <c r="K15" s="56">
        <v>7086</v>
      </c>
      <c r="L15" s="56">
        <v>1487</v>
      </c>
      <c r="M15" s="56">
        <v>1149</v>
      </c>
    </row>
    <row r="16" spans="1:15" ht="14.25" customHeight="1">
      <c r="B16" s="57">
        <v>2019</v>
      </c>
      <c r="C16" s="56">
        <v>4560</v>
      </c>
      <c r="D16" s="56">
        <v>1582</v>
      </c>
      <c r="E16" s="56">
        <v>3695</v>
      </c>
      <c r="F16" s="56"/>
      <c r="G16" s="56">
        <v>74864</v>
      </c>
      <c r="H16" s="56">
        <v>24183</v>
      </c>
      <c r="I16" s="56">
        <v>49173</v>
      </c>
      <c r="J16" s="56"/>
      <c r="K16" s="56">
        <v>5117</v>
      </c>
      <c r="L16" s="56">
        <v>964</v>
      </c>
      <c r="M16" s="56">
        <v>762</v>
      </c>
    </row>
    <row r="17" spans="2:15" ht="14.25" customHeight="1">
      <c r="B17" s="57">
        <v>2020</v>
      </c>
      <c r="C17" s="56">
        <v>4759</v>
      </c>
      <c r="D17" s="56">
        <v>1690</v>
      </c>
      <c r="E17" s="56">
        <v>3912</v>
      </c>
      <c r="F17" s="56"/>
      <c r="G17" s="56">
        <v>82982</v>
      </c>
      <c r="H17" s="56">
        <v>26579</v>
      </c>
      <c r="I17" s="56">
        <v>55755</v>
      </c>
      <c r="J17" s="56"/>
      <c r="K17" s="56">
        <v>4776</v>
      </c>
      <c r="L17" s="56">
        <v>844</v>
      </c>
      <c r="M17" s="56">
        <v>698</v>
      </c>
    </row>
    <row r="18" spans="2:15" ht="14.25" customHeight="1">
      <c r="B18" s="144">
        <v>2021</v>
      </c>
      <c r="C18" s="178">
        <v>4966</v>
      </c>
      <c r="D18" s="178">
        <v>1686</v>
      </c>
      <c r="E18" s="178">
        <v>4122</v>
      </c>
      <c r="F18" s="178"/>
      <c r="G18" s="178">
        <v>81599</v>
      </c>
      <c r="H18" s="178">
        <v>25404</v>
      </c>
      <c r="I18" s="178">
        <v>55320</v>
      </c>
      <c r="J18" s="178"/>
      <c r="K18" s="178">
        <v>4576</v>
      </c>
      <c r="L18" s="178">
        <v>724</v>
      </c>
      <c r="M18" s="178">
        <v>667</v>
      </c>
    </row>
    <row r="19" spans="2:15">
      <c r="B19" s="18" t="s">
        <v>286</v>
      </c>
      <c r="C19" s="58"/>
      <c r="D19" s="58"/>
      <c r="E19" s="58"/>
      <c r="F19" s="58"/>
      <c r="G19" s="58"/>
      <c r="H19" s="58"/>
      <c r="I19" s="58"/>
      <c r="J19" s="58"/>
      <c r="K19" s="58"/>
      <c r="L19" s="58"/>
      <c r="M19" s="58"/>
    </row>
    <row r="20" spans="2:15" ht="28.5" customHeight="1">
      <c r="B20" s="303" t="s">
        <v>279</v>
      </c>
      <c r="C20" s="303"/>
      <c r="D20" s="303"/>
      <c r="E20" s="303"/>
      <c r="F20" s="303"/>
      <c r="G20" s="303"/>
      <c r="H20" s="303"/>
      <c r="I20" s="303"/>
      <c r="J20" s="303"/>
      <c r="K20" s="303"/>
      <c r="L20" s="303"/>
      <c r="M20" s="303"/>
      <c r="N20" s="303"/>
    </row>
    <row r="21" spans="2:15">
      <c r="B21" s="303" t="s">
        <v>280</v>
      </c>
      <c r="C21" s="303"/>
      <c r="D21" s="303"/>
      <c r="E21" s="303"/>
      <c r="F21" s="303"/>
      <c r="G21" s="303"/>
      <c r="H21" s="303"/>
      <c r="I21" s="303"/>
      <c r="J21" s="303"/>
      <c r="K21" s="303"/>
      <c r="L21" s="303"/>
      <c r="M21" s="303"/>
      <c r="N21" s="303"/>
    </row>
    <row r="22" spans="2:15">
      <c r="B22" s="95" t="s">
        <v>289</v>
      </c>
      <c r="C22" s="58"/>
      <c r="D22" s="58"/>
      <c r="E22" s="58"/>
      <c r="F22" s="58"/>
      <c r="G22" s="58"/>
      <c r="H22" s="58"/>
      <c r="I22" s="58"/>
      <c r="J22" s="58"/>
      <c r="K22" s="58"/>
      <c r="L22" s="58"/>
      <c r="M22" s="58"/>
    </row>
    <row r="24" spans="2:15">
      <c r="B24" s="16" t="s">
        <v>290</v>
      </c>
      <c r="C24" s="58"/>
      <c r="D24" s="58"/>
      <c r="E24" s="58"/>
      <c r="F24" s="58"/>
      <c r="G24" s="58"/>
      <c r="H24" s="58"/>
      <c r="I24" s="58"/>
      <c r="J24" s="58"/>
      <c r="K24" s="58"/>
      <c r="L24" s="58"/>
      <c r="M24" s="58"/>
    </row>
    <row r="25" spans="2:15" ht="14.5" customHeight="1">
      <c r="B25" s="239"/>
      <c r="C25" s="304" t="s">
        <v>272</v>
      </c>
      <c r="D25" s="304"/>
      <c r="E25" s="304"/>
      <c r="F25" s="279"/>
      <c r="G25" s="304" t="s">
        <v>273</v>
      </c>
      <c r="H25" s="304"/>
      <c r="I25" s="304"/>
      <c r="J25" s="233"/>
      <c r="K25" s="304" t="s">
        <v>274</v>
      </c>
      <c r="L25" s="304"/>
      <c r="M25" s="304"/>
      <c r="N25" s="280"/>
      <c r="O25" s="280"/>
    </row>
    <row r="26" spans="2:15" ht="35.5">
      <c r="B26" s="236" t="s">
        <v>62</v>
      </c>
      <c r="C26" s="236" t="s">
        <v>288</v>
      </c>
      <c r="D26" s="233" t="s">
        <v>283</v>
      </c>
      <c r="E26" s="233" t="s">
        <v>284</v>
      </c>
      <c r="F26" s="280"/>
      <c r="G26" s="236" t="s">
        <v>288</v>
      </c>
      <c r="H26" s="233" t="s">
        <v>283</v>
      </c>
      <c r="I26" s="233" t="s">
        <v>284</v>
      </c>
      <c r="J26" s="280"/>
      <c r="K26" s="236" t="s">
        <v>288</v>
      </c>
      <c r="L26" s="233" t="s">
        <v>283</v>
      </c>
      <c r="M26" s="233" t="s">
        <v>284</v>
      </c>
    </row>
    <row r="27" spans="2:15">
      <c r="B27" s="234">
        <v>2007</v>
      </c>
      <c r="C27" s="235">
        <v>1293</v>
      </c>
      <c r="D27" s="235">
        <v>69</v>
      </c>
      <c r="E27" s="235">
        <v>130</v>
      </c>
      <c r="F27" s="56"/>
      <c r="G27" s="235">
        <v>26761</v>
      </c>
      <c r="H27" s="235">
        <v>1705</v>
      </c>
      <c r="I27" s="235">
        <v>2060</v>
      </c>
      <c r="J27" s="56"/>
      <c r="K27" s="235">
        <v>2635</v>
      </c>
      <c r="L27" s="235">
        <v>236</v>
      </c>
      <c r="M27" s="235">
        <v>49</v>
      </c>
    </row>
    <row r="28" spans="2:15">
      <c r="B28" s="57">
        <v>2008</v>
      </c>
      <c r="C28" s="56">
        <v>1519</v>
      </c>
      <c r="D28" s="56">
        <v>72</v>
      </c>
      <c r="E28" s="56">
        <v>178</v>
      </c>
      <c r="F28" s="56"/>
      <c r="G28" s="56">
        <v>29684</v>
      </c>
      <c r="H28" s="56">
        <v>1604</v>
      </c>
      <c r="I28" s="56">
        <v>2568</v>
      </c>
      <c r="J28" s="56"/>
      <c r="K28" s="56">
        <v>2273</v>
      </c>
      <c r="L28" s="56">
        <v>156</v>
      </c>
      <c r="M28" s="56">
        <v>33</v>
      </c>
    </row>
    <row r="29" spans="2:15">
      <c r="B29" s="57">
        <v>2009</v>
      </c>
      <c r="C29" s="56">
        <v>1564</v>
      </c>
      <c r="D29" s="56">
        <v>83</v>
      </c>
      <c r="E29" s="56">
        <v>202</v>
      </c>
      <c r="F29" s="56"/>
      <c r="G29" s="56">
        <v>31180</v>
      </c>
      <c r="H29" s="56">
        <v>1911</v>
      </c>
      <c r="I29" s="56">
        <v>2807</v>
      </c>
      <c r="J29" s="56"/>
      <c r="K29" s="56">
        <v>1935</v>
      </c>
      <c r="L29" s="56">
        <v>149</v>
      </c>
      <c r="M29" s="177">
        <v>25</v>
      </c>
    </row>
    <row r="30" spans="2:15">
      <c r="B30" s="57">
        <v>2010</v>
      </c>
      <c r="C30" s="56">
        <v>1759</v>
      </c>
      <c r="D30" s="56">
        <v>74</v>
      </c>
      <c r="E30" s="56">
        <v>226</v>
      </c>
      <c r="F30" s="56"/>
      <c r="G30" s="56">
        <v>33504</v>
      </c>
      <c r="H30" s="56">
        <v>2015</v>
      </c>
      <c r="I30" s="56">
        <v>3390</v>
      </c>
      <c r="J30" s="56"/>
      <c r="K30" s="56">
        <v>2148</v>
      </c>
      <c r="L30" s="56">
        <v>165</v>
      </c>
      <c r="M30" s="56">
        <v>40</v>
      </c>
    </row>
    <row r="31" spans="2:15">
      <c r="B31" s="57">
        <v>2011</v>
      </c>
      <c r="C31" s="56">
        <v>2095</v>
      </c>
      <c r="D31" s="56">
        <v>106</v>
      </c>
      <c r="E31" s="56">
        <v>365</v>
      </c>
      <c r="F31" s="56"/>
      <c r="G31" s="56">
        <v>39238</v>
      </c>
      <c r="H31" s="56">
        <v>2830</v>
      </c>
      <c r="I31" s="56">
        <v>5025</v>
      </c>
      <c r="J31" s="56"/>
      <c r="K31" s="56">
        <v>2516</v>
      </c>
      <c r="L31" s="56">
        <v>259</v>
      </c>
      <c r="M31" s="56">
        <v>43</v>
      </c>
    </row>
    <row r="32" spans="2:15">
      <c r="B32" s="57">
        <v>2012</v>
      </c>
      <c r="C32" s="56">
        <v>3021</v>
      </c>
      <c r="D32" s="56">
        <v>136</v>
      </c>
      <c r="E32" s="56">
        <v>591</v>
      </c>
      <c r="F32" s="56"/>
      <c r="G32" s="56">
        <v>50530</v>
      </c>
      <c r="H32" s="56">
        <v>3960</v>
      </c>
      <c r="I32" s="56">
        <v>8051</v>
      </c>
      <c r="J32" s="56"/>
      <c r="K32" s="56">
        <v>3239</v>
      </c>
      <c r="L32" s="56">
        <v>387</v>
      </c>
      <c r="M32" s="56">
        <v>71</v>
      </c>
    </row>
    <row r="33" spans="2:14">
      <c r="B33" s="57">
        <v>2013</v>
      </c>
      <c r="C33" s="56">
        <v>3162</v>
      </c>
      <c r="D33" s="56">
        <v>163</v>
      </c>
      <c r="E33" s="56">
        <v>756</v>
      </c>
      <c r="F33" s="56"/>
      <c r="G33" s="56">
        <v>56761</v>
      </c>
      <c r="H33" s="56">
        <v>4712</v>
      </c>
      <c r="I33" s="56">
        <v>10752</v>
      </c>
      <c r="J33" s="56"/>
      <c r="K33" s="56">
        <v>3188</v>
      </c>
      <c r="L33" s="56">
        <v>388</v>
      </c>
      <c r="M33" s="56">
        <v>103</v>
      </c>
    </row>
    <row r="34" spans="2:14">
      <c r="B34" s="57">
        <v>2014</v>
      </c>
      <c r="C34" s="56">
        <v>3401</v>
      </c>
      <c r="D34" s="56">
        <v>167</v>
      </c>
      <c r="E34" s="56">
        <v>808</v>
      </c>
      <c r="F34" s="56"/>
      <c r="G34" s="56">
        <v>60906</v>
      </c>
      <c r="H34" s="56">
        <v>4934</v>
      </c>
      <c r="I34" s="56">
        <v>12630</v>
      </c>
      <c r="J34" s="56"/>
      <c r="K34" s="56">
        <v>3805</v>
      </c>
      <c r="L34" s="56">
        <v>466</v>
      </c>
      <c r="M34" s="56">
        <v>108</v>
      </c>
    </row>
    <row r="35" spans="2:14">
      <c r="B35" s="57">
        <v>2015</v>
      </c>
      <c r="C35" s="56">
        <v>3947</v>
      </c>
      <c r="D35" s="56">
        <v>176</v>
      </c>
      <c r="E35" s="56">
        <v>964</v>
      </c>
      <c r="F35" s="56"/>
      <c r="G35" s="56">
        <v>65807</v>
      </c>
      <c r="H35" s="56">
        <v>5224</v>
      </c>
      <c r="I35" s="56">
        <v>14471</v>
      </c>
      <c r="J35" s="56"/>
      <c r="K35" s="56">
        <v>4599</v>
      </c>
      <c r="L35" s="56">
        <v>590</v>
      </c>
      <c r="M35" s="56">
        <v>161</v>
      </c>
    </row>
    <row r="36" spans="2:14">
      <c r="B36" s="57">
        <v>2016</v>
      </c>
      <c r="C36" s="56">
        <v>4016</v>
      </c>
      <c r="D36" s="56">
        <v>181</v>
      </c>
      <c r="E36" s="56">
        <v>1183</v>
      </c>
      <c r="F36" s="56"/>
      <c r="G36" s="56">
        <v>68754</v>
      </c>
      <c r="H36" s="56">
        <v>5372</v>
      </c>
      <c r="I36" s="56">
        <v>17533</v>
      </c>
      <c r="J36" s="56"/>
      <c r="K36" s="56">
        <v>5839</v>
      </c>
      <c r="L36" s="56">
        <v>812</v>
      </c>
      <c r="M36" s="56">
        <v>279</v>
      </c>
    </row>
    <row r="37" spans="2:14">
      <c r="B37" s="57">
        <v>2017</v>
      </c>
      <c r="C37" s="56">
        <v>3747</v>
      </c>
      <c r="D37" s="56">
        <v>186</v>
      </c>
      <c r="E37" s="56">
        <v>1058</v>
      </c>
      <c r="F37" s="56"/>
      <c r="G37" s="56">
        <v>64640</v>
      </c>
      <c r="H37" s="56">
        <v>5047</v>
      </c>
      <c r="I37" s="56">
        <v>16585</v>
      </c>
      <c r="J37" s="56"/>
      <c r="K37" s="56">
        <v>6642</v>
      </c>
      <c r="L37" s="56">
        <v>1054</v>
      </c>
      <c r="M37" s="56">
        <v>304</v>
      </c>
    </row>
    <row r="38" spans="2:14">
      <c r="B38" s="57">
        <v>2018</v>
      </c>
      <c r="C38" s="56">
        <v>4271</v>
      </c>
      <c r="D38" s="56">
        <v>184</v>
      </c>
      <c r="E38" s="56">
        <v>1284</v>
      </c>
      <c r="F38" s="56"/>
      <c r="G38" s="56">
        <v>67980</v>
      </c>
      <c r="H38" s="56">
        <v>4869</v>
      </c>
      <c r="I38" s="56">
        <v>17364</v>
      </c>
      <c r="J38" s="56"/>
      <c r="K38" s="56">
        <v>7086</v>
      </c>
      <c r="L38" s="56">
        <v>1073</v>
      </c>
      <c r="M38" s="56">
        <v>414</v>
      </c>
    </row>
    <row r="39" spans="2:14">
      <c r="B39" s="57">
        <v>2019</v>
      </c>
      <c r="C39" s="56">
        <v>4560</v>
      </c>
      <c r="D39" s="56">
        <v>192</v>
      </c>
      <c r="E39" s="56">
        <v>1390</v>
      </c>
      <c r="F39" s="56"/>
      <c r="G39" s="56">
        <v>74864</v>
      </c>
      <c r="H39" s="56">
        <v>5390</v>
      </c>
      <c r="I39" s="56">
        <v>18793</v>
      </c>
      <c r="J39" s="56"/>
      <c r="K39" s="56">
        <v>5117</v>
      </c>
      <c r="L39" s="56">
        <v>715</v>
      </c>
      <c r="M39" s="56">
        <v>249</v>
      </c>
    </row>
    <row r="40" spans="2:14">
      <c r="B40" s="57">
        <v>2020</v>
      </c>
      <c r="C40" s="56">
        <v>4759</v>
      </c>
      <c r="D40" s="56">
        <v>169</v>
      </c>
      <c r="E40" s="56">
        <v>1521</v>
      </c>
      <c r="F40" s="56"/>
      <c r="G40" s="56">
        <v>82982</v>
      </c>
      <c r="H40" s="56">
        <v>5372</v>
      </c>
      <c r="I40" s="56">
        <v>21207</v>
      </c>
      <c r="J40" s="56"/>
      <c r="K40" s="56">
        <v>4776</v>
      </c>
      <c r="L40" s="56">
        <v>636</v>
      </c>
      <c r="M40" s="56">
        <v>208</v>
      </c>
    </row>
    <row r="41" spans="2:14">
      <c r="B41" s="144">
        <v>2021</v>
      </c>
      <c r="C41" s="178">
        <v>4966</v>
      </c>
      <c r="D41" s="178">
        <v>175</v>
      </c>
      <c r="E41" s="178">
        <v>1511</v>
      </c>
      <c r="F41" s="178"/>
      <c r="G41" s="178">
        <v>81599</v>
      </c>
      <c r="H41" s="178">
        <v>4869</v>
      </c>
      <c r="I41" s="178">
        <v>20535</v>
      </c>
      <c r="J41" s="178"/>
      <c r="K41" s="178">
        <v>4576</v>
      </c>
      <c r="L41" s="178">
        <v>550</v>
      </c>
      <c r="M41" s="178">
        <v>174</v>
      </c>
    </row>
    <row r="42" spans="2:14" ht="19.5" customHeight="1">
      <c r="B42" s="18" t="s">
        <v>286</v>
      </c>
      <c r="C42" s="181"/>
      <c r="D42" s="181"/>
      <c r="E42" s="181"/>
      <c r="F42" s="181"/>
      <c r="G42" s="181"/>
      <c r="H42" s="181"/>
      <c r="I42" s="181"/>
      <c r="J42" s="181"/>
      <c r="K42" s="181"/>
      <c r="L42" s="181"/>
      <c r="M42" s="181"/>
      <c r="N42" s="181"/>
    </row>
    <row r="43" spans="2:14" ht="35.15" customHeight="1">
      <c r="B43" s="303" t="s">
        <v>279</v>
      </c>
      <c r="C43" s="303"/>
      <c r="D43" s="303"/>
      <c r="E43" s="303"/>
      <c r="F43" s="303"/>
      <c r="G43" s="303"/>
      <c r="H43" s="303"/>
      <c r="I43" s="303"/>
      <c r="J43" s="303"/>
      <c r="K43" s="303"/>
      <c r="L43" s="303"/>
      <c r="M43" s="303"/>
      <c r="N43" s="303"/>
    </row>
    <row r="44" spans="2:14" ht="26.15" customHeight="1">
      <c r="B44" s="303" t="s">
        <v>280</v>
      </c>
      <c r="C44" s="303"/>
      <c r="D44" s="303"/>
      <c r="E44" s="303"/>
      <c r="F44" s="303"/>
      <c r="G44" s="303"/>
      <c r="H44" s="303"/>
      <c r="I44" s="303"/>
      <c r="J44" s="303"/>
      <c r="K44" s="303"/>
      <c r="L44" s="303"/>
      <c r="M44" s="303"/>
      <c r="N44" s="303"/>
    </row>
    <row r="45" spans="2:14">
      <c r="B45" s="95" t="s">
        <v>281</v>
      </c>
    </row>
    <row r="46" spans="2:14">
      <c r="B46" s="18"/>
    </row>
    <row r="1048481" ht="15" customHeight="1"/>
  </sheetData>
  <mergeCells count="10">
    <mergeCell ref="B43:N43"/>
    <mergeCell ref="B44:N44"/>
    <mergeCell ref="C25:E25"/>
    <mergeCell ref="G25:I25"/>
    <mergeCell ref="K2:M2"/>
    <mergeCell ref="G2:I2"/>
    <mergeCell ref="K25:M25"/>
    <mergeCell ref="B20:N20"/>
    <mergeCell ref="B21:N21"/>
    <mergeCell ref="C2:E2"/>
  </mergeCells>
  <conditionalFormatting sqref="B20:B22">
    <cfRule type="cellIs" dxfId="3" priority="13" operator="between">
      <formula>1</formula>
      <formula>3</formula>
    </cfRule>
  </conditionalFormatting>
  <conditionalFormatting sqref="B43:B45">
    <cfRule type="cellIs" dxfId="2" priority="11" operator="between">
      <formula>1</formula>
      <formula>3</formula>
    </cfRule>
  </conditionalFormatting>
  <conditionalFormatting sqref="C4:M18">
    <cfRule type="cellIs" dxfId="1" priority="24" operator="between">
      <formula>1</formula>
      <formula>3</formula>
    </cfRule>
  </conditionalFormatting>
  <conditionalFormatting sqref="C27:M41">
    <cfRule type="cellIs" dxfId="0" priority="15" operator="between">
      <formula>1</formula>
      <formula>3</formula>
    </cfRule>
  </conditionalFormatting>
  <hyperlinks>
    <hyperlink ref="A1" r:id="rId1" location="Index!A1" xr:uid="{D50AAEB1-CBD5-4171-BB30-326A893CAAD7}"/>
  </hyperlinks>
  <pageMargins left="0.25" right="0.25" top="0.75" bottom="0.75" header="0.3" footer="0.3"/>
  <pageSetup paperSize="9" scale="65" orientation="landscape" r:id="rId2"/>
  <headerFooter>
    <oddFooter>&amp;L&amp;1#&amp;"Calibri"&amp;11&amp;K000000OFFICIAL: Sensitive</oddFooter>
  </headerFooter>
  <rowBreaks count="1" manualBreakCount="1">
    <brk id="22" max="16383" man="1"/>
  </rowBreaks>
  <colBreaks count="1" manualBreakCount="1">
    <brk id="14"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J18"/>
  <sheetViews>
    <sheetView showGridLines="0" zoomScaleNormal="100" zoomScaleSheetLayoutView="90" workbookViewId="0">
      <selection activeCell="C17" sqref="C17"/>
    </sheetView>
  </sheetViews>
  <sheetFormatPr defaultRowHeight="14.5"/>
  <cols>
    <col min="3" max="3" width="21.1796875" customWidth="1"/>
    <col min="4" max="4" width="21.26953125" customWidth="1"/>
    <col min="5" max="5" width="21.81640625" customWidth="1"/>
    <col min="6" max="6" width="22" customWidth="1"/>
    <col min="9" max="9" width="24.26953125" customWidth="1"/>
    <col min="10" max="10" width="22" customWidth="1"/>
  </cols>
  <sheetData>
    <row r="1" spans="1:10">
      <c r="A1" s="1" t="s">
        <v>59</v>
      </c>
      <c r="B1" s="297" t="s">
        <v>60</v>
      </c>
      <c r="C1" s="297"/>
      <c r="D1" s="297"/>
    </row>
    <row r="2" spans="1:10">
      <c r="B2" s="183" t="s">
        <v>61</v>
      </c>
      <c r="C2" s="164"/>
      <c r="D2" s="164"/>
      <c r="E2" s="164"/>
      <c r="F2" s="164"/>
      <c r="G2" s="164"/>
      <c r="H2" s="164"/>
      <c r="I2" s="164"/>
      <c r="J2" s="164"/>
    </row>
    <row r="3" spans="1:10" ht="47">
      <c r="B3" s="152" t="s">
        <v>62</v>
      </c>
      <c r="C3" s="184" t="s">
        <v>63</v>
      </c>
      <c r="D3" s="184" t="s">
        <v>64</v>
      </c>
      <c r="E3" s="184" t="s">
        <v>65</v>
      </c>
      <c r="F3" s="184" t="s">
        <v>66</v>
      </c>
      <c r="G3" s="184" t="s">
        <v>67</v>
      </c>
      <c r="H3" s="184" t="s">
        <v>68</v>
      </c>
      <c r="I3" s="184" t="s">
        <v>69</v>
      </c>
      <c r="J3" s="184" t="s">
        <v>70</v>
      </c>
    </row>
    <row r="4" spans="1:10">
      <c r="B4" s="57">
        <v>2008</v>
      </c>
      <c r="C4" s="52">
        <v>112</v>
      </c>
      <c r="D4" s="69">
        <v>0.153</v>
      </c>
      <c r="E4" s="63">
        <v>4860</v>
      </c>
      <c r="F4" s="69">
        <v>6.8000000000000005E-2</v>
      </c>
      <c r="G4" s="69">
        <v>8.4999999999999992E-2</v>
      </c>
      <c r="H4" s="47">
        <v>2.3749999999999996</v>
      </c>
      <c r="I4" s="52">
        <v>45</v>
      </c>
      <c r="J4" s="69">
        <v>0.52900000000000003</v>
      </c>
    </row>
    <row r="5" spans="1:10">
      <c r="B5" s="57">
        <v>2009</v>
      </c>
      <c r="C5" s="52">
        <v>127</v>
      </c>
      <c r="D5" s="69">
        <v>0.152</v>
      </c>
      <c r="E5" s="63">
        <v>4590</v>
      </c>
      <c r="F5" s="69">
        <v>6.5000000000000002E-2</v>
      </c>
      <c r="G5" s="69">
        <v>8.6999999999999994E-2</v>
      </c>
      <c r="H5" s="47">
        <v>1.723076923076923</v>
      </c>
      <c r="I5" s="52">
        <v>85</v>
      </c>
      <c r="J5" s="69">
        <v>0.08</v>
      </c>
    </row>
    <row r="6" spans="1:10">
      <c r="B6" s="57">
        <v>2010</v>
      </c>
      <c r="C6" s="52">
        <v>98</v>
      </c>
      <c r="D6" s="69">
        <v>0.112</v>
      </c>
      <c r="E6" s="63">
        <v>4755</v>
      </c>
      <c r="F6" s="69">
        <v>6.5000000000000002E-2</v>
      </c>
      <c r="G6" s="69">
        <v>4.7E-2</v>
      </c>
      <c r="H6" s="47">
        <v>1.9264705882352942</v>
      </c>
      <c r="I6" s="52">
        <v>40</v>
      </c>
      <c r="J6" s="69">
        <v>9.1999999999999998E-2</v>
      </c>
    </row>
    <row r="7" spans="1:10">
      <c r="B7" s="57">
        <v>2011</v>
      </c>
      <c r="C7" s="52">
        <v>122</v>
      </c>
      <c r="D7" s="69">
        <v>0.13100000000000001</v>
      </c>
      <c r="E7" s="63">
        <v>4681</v>
      </c>
      <c r="F7" s="69">
        <v>6.5000000000000002E-2</v>
      </c>
      <c r="G7" s="69">
        <v>6.6000000000000003E-2</v>
      </c>
      <c r="H7" s="47">
        <v>1.6984126984126984</v>
      </c>
      <c r="I7" s="52">
        <v>47</v>
      </c>
      <c r="J7" s="69">
        <v>0.14699999999999999</v>
      </c>
    </row>
    <row r="8" spans="1:10">
      <c r="B8" s="57">
        <v>2012</v>
      </c>
      <c r="C8" s="52">
        <v>102</v>
      </c>
      <c r="D8" s="69">
        <v>0.106</v>
      </c>
      <c r="E8" s="63">
        <v>4847</v>
      </c>
      <c r="F8" s="69">
        <v>6.3E-2</v>
      </c>
      <c r="G8" s="69">
        <v>4.2999999999999997E-2</v>
      </c>
      <c r="H8" s="47">
        <v>1.791044776119403</v>
      </c>
      <c r="I8" s="52">
        <v>33</v>
      </c>
      <c r="J8" s="69">
        <v>6.6000000000000003E-2</v>
      </c>
    </row>
    <row r="9" spans="1:10">
      <c r="B9" s="57">
        <v>2013</v>
      </c>
      <c r="C9" s="52">
        <v>122</v>
      </c>
      <c r="D9" s="69">
        <v>0.121</v>
      </c>
      <c r="E9" s="63">
        <v>5120</v>
      </c>
      <c r="F9" s="69">
        <v>6.7000000000000004E-2</v>
      </c>
      <c r="G9" s="69">
        <v>5.3999999999999992E-2</v>
      </c>
      <c r="H9" s="47">
        <v>1.8208955223880596</v>
      </c>
      <c r="I9" s="52">
        <v>35</v>
      </c>
      <c r="J9" s="69">
        <v>7.0000000000000007E-2</v>
      </c>
    </row>
    <row r="10" spans="1:10">
      <c r="B10" s="57">
        <v>2014</v>
      </c>
      <c r="C10" s="52">
        <v>126</v>
      </c>
      <c r="D10" s="69">
        <v>0.121</v>
      </c>
      <c r="E10" s="63">
        <v>5197</v>
      </c>
      <c r="F10" s="69">
        <v>6.7000000000000004E-2</v>
      </c>
      <c r="G10" s="69">
        <v>5.3999999999999992E-2</v>
      </c>
      <c r="H10" s="47">
        <v>1.6</v>
      </c>
      <c r="I10" s="52">
        <v>35</v>
      </c>
      <c r="J10" s="69">
        <v>0.104</v>
      </c>
    </row>
    <row r="11" spans="1:10">
      <c r="B11" s="57">
        <v>2015</v>
      </c>
      <c r="C11" s="52">
        <v>134</v>
      </c>
      <c r="D11" s="69">
        <v>0.115</v>
      </c>
      <c r="E11" s="63">
        <v>5118</v>
      </c>
      <c r="F11" s="69">
        <v>6.6000000000000003E-2</v>
      </c>
      <c r="G11" s="69">
        <v>4.9000000000000002E-2</v>
      </c>
      <c r="H11" s="47">
        <v>1.7424242424242424</v>
      </c>
      <c r="I11" s="52">
        <v>40</v>
      </c>
      <c r="J11" s="69">
        <v>0.159</v>
      </c>
    </row>
    <row r="12" spans="1:10">
      <c r="B12" s="57">
        <v>2016</v>
      </c>
      <c r="C12" s="52">
        <v>109</v>
      </c>
      <c r="D12" s="69">
        <v>9.8000000000000004E-2</v>
      </c>
      <c r="E12" s="63">
        <v>5375</v>
      </c>
      <c r="F12" s="69">
        <v>6.8000000000000005E-2</v>
      </c>
      <c r="G12" s="69">
        <v>0.03</v>
      </c>
      <c r="H12" s="47">
        <v>1.4411764705882353</v>
      </c>
      <c r="I12" s="52">
        <v>24</v>
      </c>
      <c r="J12" s="69">
        <v>8.7999999999999995E-2</v>
      </c>
    </row>
    <row r="13" spans="1:10">
      <c r="B13" s="57">
        <v>2017</v>
      </c>
      <c r="C13" s="52">
        <v>154</v>
      </c>
      <c r="D13" s="69">
        <v>0.13700000000000001</v>
      </c>
      <c r="E13" s="63">
        <v>5395</v>
      </c>
      <c r="F13" s="69">
        <v>6.9000000000000006E-2</v>
      </c>
      <c r="G13" s="69">
        <v>6.8000000000000005E-2</v>
      </c>
      <c r="H13" s="47">
        <v>1.9855072463768115</v>
      </c>
      <c r="I13" s="52">
        <v>19</v>
      </c>
      <c r="J13" s="69">
        <v>8.6999999999999994E-2</v>
      </c>
    </row>
    <row r="14" spans="1:10">
      <c r="B14" s="57">
        <v>2018</v>
      </c>
      <c r="C14" s="52">
        <v>139</v>
      </c>
      <c r="D14" s="69">
        <v>0.121</v>
      </c>
      <c r="E14" s="63">
        <v>5308</v>
      </c>
      <c r="F14" s="69">
        <v>6.9000000000000006E-2</v>
      </c>
      <c r="G14" s="69">
        <v>5.1999999999999998E-2</v>
      </c>
      <c r="H14" s="47">
        <v>1.8</v>
      </c>
      <c r="I14" s="52">
        <v>23</v>
      </c>
      <c r="J14" s="69">
        <v>8.1000000000000003E-2</v>
      </c>
    </row>
    <row r="15" spans="1:10">
      <c r="B15" s="144">
        <v>2019</v>
      </c>
      <c r="C15" s="145">
        <v>133</v>
      </c>
      <c r="D15" s="146">
        <v>0.11700000000000001</v>
      </c>
      <c r="E15" s="147">
        <v>5258</v>
      </c>
      <c r="F15" s="146">
        <v>6.9000000000000006E-2</v>
      </c>
      <c r="G15" s="146">
        <f>D15-F15</f>
        <v>4.8000000000000001E-2</v>
      </c>
      <c r="H15" s="148">
        <f>D15/F15</f>
        <v>1.6956521739130435</v>
      </c>
      <c r="I15" s="145">
        <v>58</v>
      </c>
      <c r="J15" s="146">
        <v>4.9000000000000002E-2</v>
      </c>
    </row>
    <row r="16" spans="1:10" ht="15" customHeight="1">
      <c r="B16" s="48" t="s">
        <v>71</v>
      </c>
      <c r="C16" s="4"/>
      <c r="D16" s="4"/>
      <c r="E16" s="4"/>
      <c r="F16" s="4"/>
      <c r="G16" s="5"/>
      <c r="H16" s="5"/>
      <c r="I16" s="5"/>
      <c r="J16" s="4"/>
    </row>
    <row r="17" spans="2:10" ht="15" customHeight="1">
      <c r="B17" s="49" t="s">
        <v>72</v>
      </c>
      <c r="C17" s="6"/>
      <c r="D17" s="6"/>
      <c r="E17" s="6"/>
      <c r="F17" s="6"/>
      <c r="G17" s="6"/>
      <c r="H17" s="6"/>
      <c r="I17" s="6"/>
      <c r="J17" s="6"/>
    </row>
    <row r="18" spans="2:10">
      <c r="B18" s="92" t="s">
        <v>73</v>
      </c>
      <c r="C18" s="7"/>
      <c r="D18" s="7"/>
      <c r="E18" s="7"/>
      <c r="F18" s="7"/>
      <c r="G18" s="7"/>
      <c r="H18" s="7"/>
      <c r="I18" s="7"/>
      <c r="J18" s="7"/>
    </row>
  </sheetData>
  <mergeCells count="1">
    <mergeCell ref="B1:D1"/>
  </mergeCells>
  <hyperlinks>
    <hyperlink ref="A1" r:id="rId1" location="Index!A1" xr:uid="{3ABA53AA-CCCC-428D-9258-F21E5435C222}"/>
  </hyperlinks>
  <pageMargins left="0.7" right="0.7" top="0.75" bottom="0.75" header="0.3" footer="0.3"/>
  <pageSetup paperSize="9" scale="77" orientation="landscape" r:id="rId2"/>
  <headerFooter>
    <oddFooter>&amp;L&amp;1#&amp;"Calibri"&amp;11&amp;K000000OFFICIAL: Sensitive</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E38"/>
  <sheetViews>
    <sheetView showGridLines="0" zoomScale="145" zoomScaleNormal="145" zoomScaleSheetLayoutView="90" workbookViewId="0">
      <selection activeCell="C2" sqref="C2:E2"/>
    </sheetView>
  </sheetViews>
  <sheetFormatPr defaultRowHeight="14.5"/>
  <cols>
    <col min="1" max="1" width="6.1796875" customWidth="1"/>
    <col min="3" max="3" width="11.81640625" customWidth="1"/>
    <col min="4" max="4" width="14.26953125" customWidth="1"/>
    <col min="5" max="5" width="19.26953125" customWidth="1"/>
    <col min="16384" max="16384" width="9.1796875" customWidth="1"/>
  </cols>
  <sheetData>
    <row r="1" spans="1:5">
      <c r="A1" s="1" t="s">
        <v>59</v>
      </c>
      <c r="B1" s="16" t="s">
        <v>291</v>
      </c>
      <c r="C1" s="3"/>
      <c r="D1" s="3"/>
      <c r="E1" s="3"/>
    </row>
    <row r="2" spans="1:5" ht="35.5">
      <c r="B2" s="55" t="s">
        <v>62</v>
      </c>
      <c r="C2" s="292" t="s">
        <v>292</v>
      </c>
      <c r="D2" s="292" t="s">
        <v>293</v>
      </c>
      <c r="E2" s="292" t="s">
        <v>294</v>
      </c>
    </row>
    <row r="3" spans="1:5">
      <c r="B3" s="22" t="s">
        <v>128</v>
      </c>
      <c r="C3" s="53">
        <v>107</v>
      </c>
      <c r="D3" s="53">
        <v>267</v>
      </c>
      <c r="E3" s="54">
        <v>0.03</v>
      </c>
    </row>
    <row r="4" spans="1:5">
      <c r="B4" s="22" t="s">
        <v>129</v>
      </c>
      <c r="C4" s="53">
        <v>133</v>
      </c>
      <c r="D4" s="53">
        <v>427</v>
      </c>
      <c r="E4" s="54">
        <v>3.4000000000000002E-2</v>
      </c>
    </row>
    <row r="5" spans="1:5">
      <c r="B5" s="22" t="s">
        <v>130</v>
      </c>
      <c r="C5" s="53">
        <v>297</v>
      </c>
      <c r="D5" s="53">
        <v>1021</v>
      </c>
      <c r="E5" s="54">
        <v>6.7000000000000004E-2</v>
      </c>
    </row>
    <row r="6" spans="1:5">
      <c r="B6" s="22" t="s">
        <v>131</v>
      </c>
      <c r="C6" s="53">
        <v>2173</v>
      </c>
      <c r="D6" s="53">
        <v>15954</v>
      </c>
      <c r="E6" s="54">
        <v>0.42100000000000004</v>
      </c>
    </row>
    <row r="7" spans="1:5">
      <c r="B7" s="22" t="s">
        <v>132</v>
      </c>
      <c r="C7" s="53">
        <v>3123</v>
      </c>
      <c r="D7" s="53">
        <v>23940</v>
      </c>
      <c r="E7" s="54">
        <v>0.501</v>
      </c>
    </row>
    <row r="8" spans="1:5">
      <c r="B8" s="22" t="s">
        <v>133</v>
      </c>
      <c r="C8" s="53">
        <v>3661</v>
      </c>
      <c r="D8" s="53">
        <v>28076</v>
      </c>
      <c r="E8" s="54">
        <v>0.52200000000000002</v>
      </c>
    </row>
    <row r="9" spans="1:5">
      <c r="B9" s="22" t="s">
        <v>134</v>
      </c>
      <c r="C9" s="53">
        <v>4036</v>
      </c>
      <c r="D9" s="53">
        <v>33533</v>
      </c>
      <c r="E9" s="54">
        <v>0.52700000000000002</v>
      </c>
    </row>
    <row r="10" spans="1:5">
      <c r="B10" s="22" t="s">
        <v>135</v>
      </c>
      <c r="C10" s="53">
        <v>4690</v>
      </c>
      <c r="D10" s="53">
        <v>40785</v>
      </c>
      <c r="E10" s="54">
        <v>0.55100000000000005</v>
      </c>
    </row>
    <row r="11" spans="1:5">
      <c r="B11" s="22" t="s">
        <v>136</v>
      </c>
      <c r="C11" s="53">
        <v>5511</v>
      </c>
      <c r="D11" s="53">
        <v>46666</v>
      </c>
      <c r="E11" s="54">
        <v>0.54899999999999993</v>
      </c>
    </row>
    <row r="12" spans="1:5">
      <c r="B12" s="22" t="s">
        <v>137</v>
      </c>
      <c r="C12" s="120">
        <v>4751</v>
      </c>
      <c r="D12" s="120">
        <v>41187</v>
      </c>
      <c r="E12" s="94">
        <v>0.47299999999999998</v>
      </c>
    </row>
    <row r="13" spans="1:5">
      <c r="B13" s="22" t="s">
        <v>196</v>
      </c>
      <c r="C13" s="120">
        <v>4527</v>
      </c>
      <c r="D13" s="120">
        <v>43045</v>
      </c>
      <c r="E13" s="94">
        <v>0.44500000000000001</v>
      </c>
    </row>
    <row r="14" spans="1:5">
      <c r="B14" s="22" t="s">
        <v>198</v>
      </c>
      <c r="C14" s="120">
        <v>5028</v>
      </c>
      <c r="D14" s="120">
        <v>46890</v>
      </c>
      <c r="E14" s="94">
        <v>0.45</v>
      </c>
    </row>
    <row r="15" spans="1:5">
      <c r="B15" s="22" t="s">
        <v>154</v>
      </c>
      <c r="C15" s="120">
        <v>5187</v>
      </c>
      <c r="D15" s="120">
        <v>45362</v>
      </c>
      <c r="E15" s="94">
        <v>0.43456769436997317</v>
      </c>
    </row>
    <row r="16" spans="1:5">
      <c r="B16" s="22" t="s">
        <v>155</v>
      </c>
      <c r="C16" s="120">
        <v>5121</v>
      </c>
      <c r="D16" s="120">
        <v>46518</v>
      </c>
      <c r="E16" s="94">
        <v>0.44119927629878519</v>
      </c>
    </row>
    <row r="17" spans="2:5">
      <c r="B17" s="152" t="s">
        <v>156</v>
      </c>
      <c r="C17" s="205">
        <v>4639</v>
      </c>
      <c r="D17" s="205">
        <v>40119</v>
      </c>
      <c r="E17" s="206">
        <v>0.41099999999999998</v>
      </c>
    </row>
    <row r="18" spans="2:5">
      <c r="B18" s="13" t="s">
        <v>241</v>
      </c>
      <c r="C18" s="13"/>
      <c r="D18" s="13"/>
      <c r="E18" s="13"/>
    </row>
    <row r="25" spans="2:5">
      <c r="C25" s="223"/>
    </row>
    <row r="37" spans="2:3">
      <c r="B37" s="22"/>
      <c r="C37" s="94"/>
    </row>
    <row r="38" spans="2:3">
      <c r="B38" s="22"/>
      <c r="C38" s="94"/>
    </row>
  </sheetData>
  <hyperlinks>
    <hyperlink ref="A1" r:id="rId1" location="Index!A1" xr:uid="{F1026EE6-51FD-4CC2-A080-2485CF072C1E}"/>
  </hyperlinks>
  <pageMargins left="0.25" right="0.25" top="0.75" bottom="0.75" header="0.3" footer="0.3"/>
  <pageSetup paperSize="9" orientation="landscape" r:id="rId2"/>
  <headerFooter>
    <oddFooter>&amp;L&amp;1#&amp;"Calibri"&amp;11&amp;K000000OFFICIAL: Sensitive</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L13"/>
  <sheetViews>
    <sheetView showGridLines="0" zoomScaleNormal="100" zoomScaleSheetLayoutView="130" workbookViewId="0">
      <selection activeCell="C3" sqref="C3"/>
    </sheetView>
  </sheetViews>
  <sheetFormatPr defaultRowHeight="14.5"/>
  <cols>
    <col min="1" max="1" width="6.453125" customWidth="1"/>
    <col min="3" max="3" width="13" customWidth="1"/>
    <col min="4" max="4" width="15.26953125" customWidth="1"/>
    <col min="5" max="5" width="14.7265625" customWidth="1"/>
    <col min="6" max="6" width="16" customWidth="1"/>
    <col min="12" max="12" width="5.54296875" customWidth="1"/>
  </cols>
  <sheetData>
    <row r="1" spans="1:12">
      <c r="A1" s="1" t="s">
        <v>59</v>
      </c>
      <c r="B1" s="16" t="s">
        <v>295</v>
      </c>
      <c r="C1" s="2"/>
      <c r="D1" s="2"/>
      <c r="E1" s="2"/>
      <c r="F1" s="2"/>
      <c r="G1" s="2"/>
      <c r="H1" s="2"/>
      <c r="I1" s="2"/>
      <c r="J1" s="2"/>
      <c r="K1" s="2"/>
      <c r="L1" s="2"/>
    </row>
    <row r="2" spans="1:12" ht="24">
      <c r="B2" s="55" t="s">
        <v>62</v>
      </c>
      <c r="C2" s="292" t="s">
        <v>296</v>
      </c>
      <c r="D2" s="292" t="s">
        <v>297</v>
      </c>
      <c r="E2" s="292" t="s">
        <v>298</v>
      </c>
      <c r="F2" s="292" t="s">
        <v>299</v>
      </c>
      <c r="G2" s="292" t="s">
        <v>67</v>
      </c>
      <c r="H2" s="292" t="s">
        <v>300</v>
      </c>
      <c r="I2" s="2"/>
      <c r="J2" s="2"/>
      <c r="K2" s="2"/>
      <c r="L2" s="2"/>
    </row>
    <row r="3" spans="1:12">
      <c r="B3" s="60">
        <v>2008</v>
      </c>
      <c r="C3" s="267">
        <v>20.3</v>
      </c>
      <c r="D3" s="47">
        <v>19.853451031498192</v>
      </c>
      <c r="E3" s="47">
        <v>5.3784999999999998</v>
      </c>
      <c r="F3" s="47">
        <v>7.3364654860860137</v>
      </c>
      <c r="G3" s="59">
        <v>0.14956</v>
      </c>
      <c r="H3" s="47">
        <v>3.7807009389234918</v>
      </c>
      <c r="I3" s="2"/>
      <c r="J3" s="291"/>
      <c r="K3" s="2"/>
      <c r="L3" s="2"/>
    </row>
    <row r="4" spans="1:12">
      <c r="B4" s="60" t="s">
        <v>301</v>
      </c>
      <c r="C4" s="267">
        <v>15.7448</v>
      </c>
      <c r="D4" s="47">
        <v>19.871322595396574</v>
      </c>
      <c r="E4" s="47">
        <v>6.0757000000000003</v>
      </c>
      <c r="F4" s="47">
        <v>4.0159981565910101</v>
      </c>
      <c r="G4" s="59">
        <v>9.6690999999999999E-2</v>
      </c>
      <c r="H4" s="47">
        <v>2.5914380236022185</v>
      </c>
      <c r="I4" s="2"/>
      <c r="J4" s="291"/>
      <c r="K4" s="2"/>
      <c r="L4" s="2"/>
    </row>
    <row r="5" spans="1:12">
      <c r="B5" s="60">
        <v>2018</v>
      </c>
      <c r="C5" s="267"/>
      <c r="D5" s="47"/>
      <c r="E5" s="47"/>
      <c r="F5" s="47"/>
      <c r="G5" s="59"/>
      <c r="H5" s="47"/>
      <c r="I5" s="2"/>
      <c r="J5" s="291"/>
      <c r="K5" s="2"/>
      <c r="L5" s="2"/>
    </row>
    <row r="6" spans="1:12">
      <c r="B6" s="60">
        <v>2019</v>
      </c>
      <c r="C6" s="267"/>
      <c r="D6" s="47"/>
      <c r="E6" s="47"/>
      <c r="F6" s="47"/>
      <c r="G6" s="59"/>
      <c r="H6" s="47"/>
      <c r="I6" s="2"/>
      <c r="J6" s="291"/>
      <c r="K6" s="2"/>
      <c r="L6" s="2"/>
    </row>
    <row r="7" spans="1:12">
      <c r="B7" s="179">
        <v>2020</v>
      </c>
      <c r="C7" s="268">
        <v>15.1</v>
      </c>
      <c r="D7" s="148">
        <v>20.8</v>
      </c>
      <c r="E7" s="148">
        <v>5.7</v>
      </c>
      <c r="F7" s="148">
        <v>4.3999999999999995</v>
      </c>
      <c r="G7" s="180">
        <v>8.4957199999999997E-2</v>
      </c>
      <c r="H7" s="148">
        <v>2.4813809938971199</v>
      </c>
      <c r="I7" s="2"/>
      <c r="J7" s="291"/>
      <c r="K7" s="2"/>
      <c r="L7" s="2"/>
    </row>
    <row r="8" spans="1:12">
      <c r="B8" s="17" t="s">
        <v>302</v>
      </c>
      <c r="C8" s="52"/>
      <c r="D8" s="52"/>
      <c r="E8" s="52"/>
      <c r="F8" s="52"/>
      <c r="G8" s="2"/>
      <c r="H8" s="2"/>
      <c r="I8" s="2"/>
      <c r="J8" s="2"/>
      <c r="K8" s="2"/>
      <c r="L8" s="2"/>
    </row>
    <row r="9" spans="1:12">
      <c r="B9" s="13" t="s">
        <v>303</v>
      </c>
      <c r="C9" s="52"/>
      <c r="D9" s="52"/>
      <c r="E9" s="52"/>
      <c r="F9" s="52"/>
      <c r="G9" s="2"/>
      <c r="H9" s="2"/>
      <c r="I9" s="2"/>
      <c r="J9" s="2"/>
      <c r="K9" s="2"/>
      <c r="L9" s="2"/>
    </row>
    <row r="10" spans="1:12">
      <c r="B10" s="13" t="s">
        <v>304</v>
      </c>
      <c r="C10" s="52"/>
      <c r="D10" s="52"/>
      <c r="E10" s="52"/>
      <c r="F10" s="52"/>
      <c r="G10" s="2"/>
      <c r="H10" s="2"/>
      <c r="I10" s="2"/>
      <c r="J10" s="2"/>
      <c r="K10" s="2"/>
      <c r="L10" s="2"/>
    </row>
    <row r="11" spans="1:12">
      <c r="B11" s="13" t="s">
        <v>305</v>
      </c>
      <c r="C11" s="52"/>
      <c r="D11" s="52"/>
      <c r="E11" s="52"/>
      <c r="F11" s="52"/>
      <c r="G11" s="2"/>
      <c r="H11" s="2"/>
      <c r="I11" s="2"/>
      <c r="J11" s="2"/>
      <c r="K11" s="2"/>
      <c r="L11" s="2"/>
    </row>
    <row r="12" spans="1:12">
      <c r="B12" s="13" t="s">
        <v>306</v>
      </c>
      <c r="C12" s="52"/>
      <c r="D12" s="52"/>
      <c r="E12" s="52"/>
      <c r="F12" s="52"/>
      <c r="G12" s="2"/>
      <c r="H12" s="2"/>
      <c r="I12" s="2"/>
      <c r="J12" s="2"/>
      <c r="K12" s="2"/>
      <c r="L12" s="2"/>
    </row>
    <row r="13" spans="1:12">
      <c r="B13" s="58"/>
      <c r="C13" s="58"/>
      <c r="D13" s="58"/>
      <c r="E13" s="58"/>
      <c r="F13" s="58"/>
    </row>
  </sheetData>
  <hyperlinks>
    <hyperlink ref="A1" r:id="rId1" location="Index!A1" xr:uid="{80C6C009-82C0-42FE-B030-FCFC9F1C400F}"/>
  </hyperlinks>
  <pageMargins left="0.25" right="0.25" top="0.75" bottom="0.75" header="0.3" footer="0.3"/>
  <pageSetup paperSize="9" orientation="landscape" r:id="rId2"/>
  <headerFooter>
    <oddFooter>&amp;L&amp;1#&amp;"Calibri"&amp;11&amp;K000000OFFICIAL: Sensitive</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17"/>
  <sheetViews>
    <sheetView showGridLines="0" zoomScaleNormal="100" zoomScaleSheetLayoutView="110" workbookViewId="0">
      <selection activeCell="H9" sqref="H9"/>
    </sheetView>
  </sheetViews>
  <sheetFormatPr defaultRowHeight="14.5"/>
  <cols>
    <col min="1" max="1" width="6.1796875" customWidth="1"/>
    <col min="3" max="3" width="13.1796875" customWidth="1"/>
    <col min="4" max="4" width="18" customWidth="1"/>
    <col min="5" max="5" width="10" customWidth="1"/>
  </cols>
  <sheetData>
    <row r="1" spans="1:6">
      <c r="A1" s="237" t="s">
        <v>59</v>
      </c>
      <c r="B1" s="238"/>
      <c r="C1" s="238"/>
      <c r="D1" s="238"/>
      <c r="E1" s="238"/>
    </row>
    <row r="2" spans="1:6">
      <c r="A2" s="238"/>
      <c r="B2" s="239" t="s">
        <v>307</v>
      </c>
      <c r="C2" s="239"/>
      <c r="D2" s="239"/>
      <c r="E2" s="239"/>
    </row>
    <row r="3" spans="1:6">
      <c r="A3" s="238"/>
      <c r="B3" s="240" t="s">
        <v>62</v>
      </c>
      <c r="C3" s="240" t="s">
        <v>272</v>
      </c>
      <c r="D3" s="240" t="s">
        <v>273</v>
      </c>
      <c r="E3" s="240" t="s">
        <v>88</v>
      </c>
    </row>
    <row r="4" spans="1:6">
      <c r="A4" s="238"/>
      <c r="B4" s="241">
        <v>2006</v>
      </c>
      <c r="C4" s="242">
        <v>1060.47</v>
      </c>
      <c r="D4" s="242">
        <v>1422.4</v>
      </c>
      <c r="E4" s="245">
        <v>-361.93</v>
      </c>
    </row>
    <row r="5" spans="1:6">
      <c r="A5" s="238"/>
      <c r="B5" s="241">
        <v>2011</v>
      </c>
      <c r="C5" s="242">
        <v>1157.26</v>
      </c>
      <c r="D5" s="242">
        <v>1465.22</v>
      </c>
      <c r="E5" s="245">
        <v>-307.95999999999998</v>
      </c>
    </row>
    <row r="6" spans="1:6">
      <c r="A6" s="238"/>
      <c r="B6" s="241">
        <v>2016</v>
      </c>
      <c r="C6" s="242">
        <v>1314.17</v>
      </c>
      <c r="D6" s="242">
        <v>1557.29</v>
      </c>
      <c r="E6" s="245">
        <v>-243.12</v>
      </c>
    </row>
    <row r="7" spans="1:6">
      <c r="A7" s="238"/>
      <c r="B7" s="243">
        <v>2021</v>
      </c>
      <c r="C7" s="244">
        <v>1565</v>
      </c>
      <c r="D7" s="244">
        <v>1762</v>
      </c>
      <c r="E7" s="253">
        <v>-197</v>
      </c>
      <c r="F7" s="254"/>
    </row>
    <row r="8" spans="1:6">
      <c r="A8" s="238"/>
      <c r="B8" s="215" t="s">
        <v>308</v>
      </c>
      <c r="C8" s="215"/>
      <c r="D8" s="215"/>
      <c r="E8" s="238"/>
    </row>
    <row r="9" spans="1:6">
      <c r="A9" s="238"/>
      <c r="B9" s="238"/>
      <c r="C9" s="238"/>
      <c r="D9" s="238"/>
      <c r="E9" s="238"/>
    </row>
    <row r="10" spans="1:6">
      <c r="A10" s="238"/>
      <c r="B10" s="239" t="s">
        <v>309</v>
      </c>
      <c r="C10" s="239"/>
      <c r="D10" s="239"/>
      <c r="E10" s="239"/>
    </row>
    <row r="11" spans="1:6" ht="24">
      <c r="A11" s="238"/>
      <c r="B11" s="257" t="s">
        <v>62</v>
      </c>
      <c r="C11" s="257" t="s">
        <v>296</v>
      </c>
      <c r="D11" s="257" t="s">
        <v>310</v>
      </c>
      <c r="E11" s="257" t="s">
        <v>67</v>
      </c>
    </row>
    <row r="12" spans="1:6">
      <c r="A12" s="238"/>
      <c r="B12" s="107">
        <v>2006</v>
      </c>
      <c r="C12" s="277">
        <v>0.23955904176383294</v>
      </c>
      <c r="D12" s="277">
        <v>0.19465916838046637</v>
      </c>
      <c r="E12" s="258">
        <v>4.4899873383366568E-2</v>
      </c>
    </row>
    <row r="13" spans="1:6">
      <c r="A13" s="238"/>
      <c r="B13" s="107">
        <v>2011</v>
      </c>
      <c r="C13" s="277">
        <v>0.36378030137584627</v>
      </c>
      <c r="D13" s="277">
        <v>0.29668605197435804</v>
      </c>
      <c r="E13" s="258">
        <v>6.7094249401488226E-2</v>
      </c>
    </row>
    <row r="14" spans="1:6">
      <c r="A14" s="238"/>
      <c r="B14" s="107">
        <v>2016</v>
      </c>
      <c r="C14" s="277">
        <v>0.29468152196762665</v>
      </c>
      <c r="D14" s="277">
        <v>0.25083499806359916</v>
      </c>
      <c r="E14" s="258">
        <v>4.384652390402749E-2</v>
      </c>
    </row>
    <row r="15" spans="1:6">
      <c r="A15" s="238"/>
      <c r="B15" s="171">
        <v>2021</v>
      </c>
      <c r="C15" s="278">
        <v>0.22064550389426482</v>
      </c>
      <c r="D15" s="278">
        <v>0.20946735366750568</v>
      </c>
      <c r="E15" s="259">
        <v>1.1178150226759137E-2</v>
      </c>
      <c r="F15" s="142"/>
    </row>
    <row r="16" spans="1:6">
      <c r="A16" s="238"/>
      <c r="B16" s="215" t="s">
        <v>308</v>
      </c>
      <c r="C16" s="215"/>
      <c r="D16" s="215"/>
      <c r="E16" s="238"/>
    </row>
    <row r="17" spans="2:11" ht="24.65" customHeight="1">
      <c r="B17" s="305" t="s">
        <v>311</v>
      </c>
      <c r="C17" s="305"/>
      <c r="D17" s="305"/>
      <c r="E17" s="305"/>
      <c r="F17" s="305"/>
      <c r="G17" s="305"/>
      <c r="H17" s="305"/>
      <c r="I17" s="305"/>
      <c r="J17" s="305"/>
      <c r="K17" s="305"/>
    </row>
  </sheetData>
  <mergeCells count="1">
    <mergeCell ref="B17:K17"/>
  </mergeCells>
  <hyperlinks>
    <hyperlink ref="A1" r:id="rId1" location="Index!A1" xr:uid="{C265CA7F-EA83-4E35-A4BE-A6F0AE69E875}"/>
  </hyperlinks>
  <pageMargins left="0.7" right="0.7" top="0.75" bottom="0.75" header="0.3" footer="0.3"/>
  <pageSetup paperSize="9" orientation="landscape" r:id="rId2"/>
  <headerFooter>
    <oddFooter>&amp;L&amp;1#&amp;"Calibri"&amp;11&amp;K000000OFFICIAL: Sensitive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E28"/>
  <sheetViews>
    <sheetView showGridLines="0" zoomScale="115" zoomScaleNormal="115" zoomScaleSheetLayoutView="80" workbookViewId="0">
      <selection activeCell="N51" sqref="N51"/>
    </sheetView>
  </sheetViews>
  <sheetFormatPr defaultRowHeight="14.5"/>
  <cols>
    <col min="1" max="1" width="6.26953125" customWidth="1"/>
    <col min="2" max="2" width="17.453125" style="2" customWidth="1"/>
    <col min="3" max="3" width="12.7265625" style="2" bestFit="1" customWidth="1"/>
    <col min="4" max="4" width="16.54296875" style="2" bestFit="1" customWidth="1"/>
    <col min="5" max="5" width="9.1796875" style="2"/>
  </cols>
  <sheetData>
    <row r="1" spans="1:5">
      <c r="A1" s="1" t="s">
        <v>59</v>
      </c>
      <c r="B1" s="216"/>
      <c r="C1"/>
      <c r="D1"/>
      <c r="E1"/>
    </row>
    <row r="2" spans="1:5" ht="15.5">
      <c r="B2" s="207" t="s">
        <v>312</v>
      </c>
      <c r="C2" s="207"/>
      <c r="D2" s="207"/>
      <c r="E2" s="208"/>
    </row>
    <row r="3" spans="1:5">
      <c r="B3" s="28"/>
      <c r="C3" s="29" t="s">
        <v>313</v>
      </c>
      <c r="D3" s="29" t="s">
        <v>314</v>
      </c>
      <c r="E3" s="30" t="s">
        <v>300</v>
      </c>
    </row>
    <row r="4" spans="1:5">
      <c r="B4" s="74">
        <v>2006</v>
      </c>
      <c r="C4" s="31">
        <v>36.9</v>
      </c>
      <c r="D4" s="31">
        <v>37.6</v>
      </c>
      <c r="E4" s="31">
        <f>C4/D4</f>
        <v>0.98138297872340419</v>
      </c>
    </row>
    <row r="5" spans="1:5">
      <c r="B5" s="75">
        <v>2011</v>
      </c>
      <c r="C5" s="31">
        <v>39.1</v>
      </c>
      <c r="D5" s="31">
        <v>38.200000000000003</v>
      </c>
      <c r="E5" s="31">
        <f>C5/D5</f>
        <v>1.0235602094240837</v>
      </c>
    </row>
    <row r="6" spans="1:5">
      <c r="B6" s="220">
        <v>2016</v>
      </c>
      <c r="C6" s="31">
        <v>40.799999999999997</v>
      </c>
      <c r="D6" s="31">
        <v>39.5</v>
      </c>
      <c r="E6" s="31">
        <f>C6/D6</f>
        <v>1.0329113924050632</v>
      </c>
    </row>
    <row r="7" spans="1:5">
      <c r="B7" s="209">
        <v>2021</v>
      </c>
      <c r="C7" s="173">
        <v>33.908009006111293</v>
      </c>
      <c r="D7" s="173">
        <v>33.723111011027626</v>
      </c>
      <c r="E7" s="173">
        <f>C7/D7</f>
        <v>1.0054828273412617</v>
      </c>
    </row>
    <row r="8" spans="1:5">
      <c r="B8" s="19" t="s">
        <v>315</v>
      </c>
      <c r="C8" s="14"/>
      <c r="D8" s="14"/>
      <c r="E8" s="14"/>
    </row>
    <row r="9" spans="1:5">
      <c r="B9" s="19" t="s">
        <v>316</v>
      </c>
      <c r="C9" s="14"/>
      <c r="D9" s="14"/>
      <c r="E9" s="14"/>
    </row>
    <row r="10" spans="1:5" ht="15" customHeight="1">
      <c r="B10" s="19" t="s">
        <v>317</v>
      </c>
      <c r="C10" s="15"/>
      <c r="D10" s="25"/>
      <c r="E10" s="25"/>
    </row>
    <row r="11" spans="1:5" ht="15" customHeight="1">
      <c r="B11" s="19"/>
      <c r="C11" s="15"/>
      <c r="D11" s="25"/>
      <c r="E11" s="25"/>
    </row>
    <row r="12" spans="1:5">
      <c r="B12" s="207" t="s">
        <v>318</v>
      </c>
      <c r="C12" s="207"/>
      <c r="D12" s="207"/>
      <c r="E12" s="25"/>
    </row>
    <row r="13" spans="1:5">
      <c r="B13" s="28"/>
      <c r="C13" s="29" t="s">
        <v>313</v>
      </c>
      <c r="D13" s="29" t="s">
        <v>314</v>
      </c>
      <c r="E13" s="30" t="s">
        <v>300</v>
      </c>
    </row>
    <row r="14" spans="1:5">
      <c r="B14" s="75">
        <v>2006</v>
      </c>
      <c r="C14" s="31">
        <v>28</v>
      </c>
      <c r="D14" s="31">
        <v>27.2</v>
      </c>
      <c r="E14" s="31">
        <f>C14/D14</f>
        <v>1.0294117647058825</v>
      </c>
    </row>
    <row r="15" spans="1:5">
      <c r="B15" s="75">
        <v>2011</v>
      </c>
      <c r="C15" s="31">
        <v>30</v>
      </c>
      <c r="D15" s="31">
        <v>30.3</v>
      </c>
      <c r="E15" s="31">
        <f>C15/D15</f>
        <v>0.99009900990099009</v>
      </c>
    </row>
    <row r="16" spans="1:5">
      <c r="B16" s="220">
        <v>2016</v>
      </c>
      <c r="C16" s="31">
        <v>20.9</v>
      </c>
      <c r="D16" s="31">
        <v>22.8</v>
      </c>
      <c r="E16" s="31">
        <f>C16/D16</f>
        <v>0.91666666666666663</v>
      </c>
    </row>
    <row r="17" spans="2:5">
      <c r="B17" s="209">
        <v>2021</v>
      </c>
      <c r="C17" s="173">
        <v>14.67826883444012</v>
      </c>
      <c r="D17" s="173">
        <v>17.316925353398606</v>
      </c>
      <c r="E17" s="173">
        <f>C17/D17</f>
        <v>0.84762557641673808</v>
      </c>
    </row>
    <row r="18" spans="2:5">
      <c r="B18" s="19" t="s">
        <v>315</v>
      </c>
      <c r="C18" s="14"/>
      <c r="D18" s="14"/>
      <c r="E18" s="14"/>
    </row>
    <row r="19" spans="2:5">
      <c r="B19" s="19" t="s">
        <v>316</v>
      </c>
      <c r="C19" s="14"/>
      <c r="D19" s="14"/>
      <c r="E19" s="14"/>
    </row>
    <row r="20" spans="2:5" ht="15" customHeight="1">
      <c r="B20" s="19" t="s">
        <v>319</v>
      </c>
      <c r="C20" s="15"/>
      <c r="D20" s="25"/>
      <c r="E20" s="25"/>
    </row>
    <row r="21" spans="2:5" ht="15" customHeight="1">
      <c r="B21" s="19"/>
      <c r="C21" s="15"/>
      <c r="D21" s="25"/>
      <c r="E21" s="25"/>
    </row>
    <row r="22" spans="2:5">
      <c r="B22" s="20"/>
      <c r="C22" s="15"/>
      <c r="D22" s="25"/>
      <c r="E22" s="25"/>
    </row>
    <row r="23" spans="2:5">
      <c r="B23"/>
      <c r="C23"/>
      <c r="D23"/>
      <c r="E23"/>
    </row>
    <row r="24" spans="2:5">
      <c r="B24"/>
      <c r="C24"/>
      <c r="D24"/>
      <c r="E24"/>
    </row>
    <row r="25" spans="2:5">
      <c r="B25"/>
      <c r="C25"/>
      <c r="D25"/>
      <c r="E25"/>
    </row>
    <row r="26" spans="2:5">
      <c r="B26"/>
      <c r="C26"/>
      <c r="D26"/>
      <c r="E26"/>
    </row>
    <row r="27" spans="2:5">
      <c r="B27"/>
      <c r="C27"/>
      <c r="D27"/>
      <c r="E27"/>
    </row>
    <row r="28" spans="2:5">
      <c r="B28"/>
      <c r="C28"/>
      <c r="D28"/>
      <c r="E28"/>
    </row>
  </sheetData>
  <hyperlinks>
    <hyperlink ref="A1" r:id="rId1" location="Index!A1" xr:uid="{B5068D78-D235-467A-9B0C-5319D85A2B59}"/>
  </hyperlinks>
  <pageMargins left="0.25" right="0.25" top="0.75" bottom="0.75" header="0.3" footer="0.3"/>
  <pageSetup paperSize="9" scale="74" orientation="landscape" r:id="rId2"/>
  <headerFooter>
    <oddFooter>&amp;L&amp;1#&amp;"Calibri"&amp;11&amp;K000000OFFICIAL: Sensitive</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O25"/>
  <sheetViews>
    <sheetView showGridLines="0" zoomScale="115" zoomScaleNormal="115" zoomScaleSheetLayoutView="70" workbookViewId="0">
      <selection activeCell="G32" sqref="G32"/>
    </sheetView>
  </sheetViews>
  <sheetFormatPr defaultRowHeight="14.5"/>
  <cols>
    <col min="1" max="1" width="6.81640625" customWidth="1"/>
    <col min="2" max="2" width="16.54296875" customWidth="1"/>
    <col min="3" max="3" width="10.81640625" customWidth="1"/>
    <col min="4" max="4" width="13.26953125" customWidth="1"/>
    <col min="5" max="5" width="14.81640625" bestFit="1" customWidth="1"/>
    <col min="6" max="6" width="14.1796875" bestFit="1" customWidth="1"/>
    <col min="7" max="7" width="13.26953125" customWidth="1"/>
    <col min="8" max="8" width="12.81640625" customWidth="1"/>
    <col min="9" max="9" width="13.81640625" customWidth="1"/>
    <col min="11" max="12" width="17.81640625" customWidth="1"/>
  </cols>
  <sheetData>
    <row r="1" spans="1:9">
      <c r="A1" s="1" t="s">
        <v>59</v>
      </c>
      <c r="B1" s="306"/>
      <c r="C1" s="306"/>
      <c r="D1" s="306"/>
      <c r="E1" s="306"/>
    </row>
    <row r="2" spans="1:9">
      <c r="B2" s="249" t="s">
        <v>320</v>
      </c>
      <c r="C2" s="210"/>
      <c r="D2" s="210"/>
      <c r="E2" s="210"/>
      <c r="F2" s="210"/>
      <c r="G2" s="210"/>
      <c r="H2" s="210"/>
      <c r="I2" s="33"/>
    </row>
    <row r="3" spans="1:9" ht="24">
      <c r="B3" s="32" t="s">
        <v>62</v>
      </c>
      <c r="C3" s="184" t="s">
        <v>321</v>
      </c>
      <c r="D3" s="184" t="s">
        <v>322</v>
      </c>
      <c r="E3" s="184" t="s">
        <v>323</v>
      </c>
      <c r="F3" s="184" t="s">
        <v>324</v>
      </c>
      <c r="G3" s="184" t="s">
        <v>325</v>
      </c>
      <c r="H3" s="184" t="s">
        <v>326</v>
      </c>
      <c r="I3" s="26" t="s">
        <v>300</v>
      </c>
    </row>
    <row r="4" spans="1:9">
      <c r="B4" s="34" t="s">
        <v>327</v>
      </c>
      <c r="C4" s="45">
        <v>5481.0238139721896</v>
      </c>
      <c r="D4" s="45">
        <v>62763.316530390999</v>
      </c>
      <c r="E4" s="45">
        <v>17905.189184063402</v>
      </c>
      <c r="F4" s="46">
        <v>0.10197443327265976</v>
      </c>
      <c r="G4" s="23">
        <v>1.1213057292263184E-2</v>
      </c>
      <c r="H4" s="21">
        <f>F4-G4</f>
        <v>9.0761375980396575E-2</v>
      </c>
      <c r="I4" s="47">
        <f>F4/G4</f>
        <v>9.0942577581424064</v>
      </c>
    </row>
    <row r="5" spans="1:9">
      <c r="B5" s="34" t="s">
        <v>328</v>
      </c>
      <c r="C5" s="45">
        <v>6658.1200764174901</v>
      </c>
      <c r="D5" s="45">
        <v>67764.600232658995</v>
      </c>
      <c r="E5" s="45">
        <v>18039.316029159399</v>
      </c>
      <c r="F5" s="46">
        <v>0.12152515288781285</v>
      </c>
      <c r="G5" s="23">
        <v>1.1851348468542629E-2</v>
      </c>
      <c r="H5" s="21">
        <f t="shared" ref="H5:H11" si="0">F5-G5</f>
        <v>0.10967380441927022</v>
      </c>
      <c r="I5" s="47">
        <f t="shared" ref="I5:I11" si="1">F5/G5</f>
        <v>10.254120297819316</v>
      </c>
    </row>
    <row r="6" spans="1:9">
      <c r="B6" s="34" t="s">
        <v>329</v>
      </c>
      <c r="C6" s="45">
        <v>7057.2292238197897</v>
      </c>
      <c r="D6" s="45">
        <v>73118.276719537505</v>
      </c>
      <c r="E6" s="45">
        <v>19716.672869621099</v>
      </c>
      <c r="F6" s="46">
        <v>0.12653940621146814</v>
      </c>
      <c r="G6" s="23">
        <v>1.2522084003300741E-2</v>
      </c>
      <c r="H6" s="21">
        <f>F6-G6</f>
        <v>0.1140173222081674</v>
      </c>
      <c r="I6" s="47">
        <f t="shared" si="1"/>
        <v>10.105299259940532</v>
      </c>
    </row>
    <row r="7" spans="1:9">
      <c r="B7" s="34" t="s">
        <v>330</v>
      </c>
      <c r="C7" s="45">
        <v>7757.5791744994804</v>
      </c>
      <c r="D7" s="45">
        <v>78794.166454661798</v>
      </c>
      <c r="E7" s="45">
        <v>16240.997019496899</v>
      </c>
      <c r="F7" s="46">
        <v>0.13677455436544803</v>
      </c>
      <c r="G7" s="23">
        <v>1.3208078587626969E-2</v>
      </c>
      <c r="H7" s="21">
        <f t="shared" si="0"/>
        <v>0.12356647577782105</v>
      </c>
      <c r="I7" s="47">
        <f>F7/G7</f>
        <v>10.355371029785918</v>
      </c>
    </row>
    <row r="8" spans="1:9">
      <c r="B8" s="34" t="s">
        <v>331</v>
      </c>
      <c r="C8" s="45">
        <v>8076.9841842940004</v>
      </c>
      <c r="D8" s="45">
        <v>82081.794463205602</v>
      </c>
      <c r="E8" s="45">
        <v>15128.3555293429</v>
      </c>
      <c r="F8" s="46">
        <v>0.13982003885079716</v>
      </c>
      <c r="G8" s="23">
        <v>1.3422135486236088E-2</v>
      </c>
      <c r="H8" s="21">
        <f t="shared" si="0"/>
        <v>0.12639790336456108</v>
      </c>
      <c r="I8" s="47">
        <f t="shared" si="1"/>
        <v>10.417123191326562</v>
      </c>
    </row>
    <row r="9" spans="1:9">
      <c r="B9" s="34" t="s">
        <v>332</v>
      </c>
      <c r="C9" s="45">
        <v>8903.00949902922</v>
      </c>
      <c r="D9" s="45">
        <v>85004.968122669103</v>
      </c>
      <c r="E9" s="45">
        <v>15992.812778547899</v>
      </c>
      <c r="F9" s="46">
        <v>0.15051834348897225</v>
      </c>
      <c r="G9" s="23">
        <v>1.3573740805353091E-2</v>
      </c>
      <c r="H9" s="21">
        <f t="shared" si="0"/>
        <v>0.13694460268361916</v>
      </c>
      <c r="I9" s="47">
        <f t="shared" si="1"/>
        <v>11.08893603078174</v>
      </c>
    </row>
    <row r="10" spans="1:9">
      <c r="B10" s="121" t="s">
        <v>333</v>
      </c>
      <c r="C10" s="106">
        <v>9428</v>
      </c>
      <c r="D10" s="106">
        <v>86981</v>
      </c>
      <c r="E10" s="106">
        <v>20463</v>
      </c>
      <c r="F10" s="46">
        <v>0.15561864518684801</v>
      </c>
      <c r="G10" s="23">
        <v>1.3587734625127022E-2</v>
      </c>
      <c r="H10" s="114">
        <f t="shared" si="0"/>
        <v>0.14203091056172099</v>
      </c>
      <c r="I10" s="47">
        <f t="shared" si="1"/>
        <v>11.452876397738246</v>
      </c>
    </row>
    <row r="11" spans="1:9">
      <c r="B11" s="121" t="s">
        <v>198</v>
      </c>
      <c r="C11" s="106">
        <v>9837</v>
      </c>
      <c r="D11" s="106">
        <v>87934</v>
      </c>
      <c r="E11" s="106">
        <v>15148</v>
      </c>
      <c r="F11" s="46">
        <v>0.15847214614814575</v>
      </c>
      <c r="G11" s="23">
        <v>1.3456252565110578E-2</v>
      </c>
      <c r="H11" s="114">
        <f t="shared" si="0"/>
        <v>0.14501589358303518</v>
      </c>
      <c r="I11" s="47">
        <f t="shared" si="1"/>
        <v>11.776840943000202</v>
      </c>
    </row>
    <row r="12" spans="1:9">
      <c r="B12" s="121" t="s">
        <v>154</v>
      </c>
      <c r="C12" s="106">
        <v>10398</v>
      </c>
      <c r="D12" s="106">
        <v>91003</v>
      </c>
      <c r="E12" s="106">
        <v>13905</v>
      </c>
      <c r="F12" s="46">
        <v>0.16345201603395426</v>
      </c>
      <c r="G12" s="23">
        <v>1.372331600482502E-2</v>
      </c>
      <c r="H12" s="114">
        <f>F12-G12</f>
        <v>0.14972870002912925</v>
      </c>
      <c r="I12" s="47">
        <f>F12/G12</f>
        <v>11.910533574865266</v>
      </c>
    </row>
    <row r="13" spans="1:9">
      <c r="B13" s="121" t="s">
        <v>155</v>
      </c>
      <c r="C13" s="106">
        <v>10760</v>
      </c>
      <c r="D13" s="106">
        <v>83068</v>
      </c>
      <c r="E13" s="106">
        <v>11682</v>
      </c>
      <c r="F13" s="46">
        <v>0.16500000000000001</v>
      </c>
      <c r="G13" s="23">
        <v>1.2E-2</v>
      </c>
      <c r="H13" s="114">
        <f>F13-G13</f>
        <v>0.153</v>
      </c>
      <c r="I13" s="47">
        <f>F13/G13</f>
        <v>13.75</v>
      </c>
    </row>
    <row r="14" spans="1:9">
      <c r="B14" s="212" t="s">
        <v>156</v>
      </c>
      <c r="C14" s="247">
        <v>11168</v>
      </c>
      <c r="D14" s="247">
        <v>80772</v>
      </c>
      <c r="E14" s="247">
        <v>9735</v>
      </c>
      <c r="F14" s="248">
        <v>0.1688513932356632</v>
      </c>
      <c r="G14" s="211">
        <v>1.2438325787674396E-2</v>
      </c>
      <c r="H14" s="149">
        <f>F14-G14</f>
        <v>0.1564130674479888</v>
      </c>
      <c r="I14" s="148">
        <f>F14/G14</f>
        <v>13.5750900979764</v>
      </c>
    </row>
    <row r="15" spans="1:9">
      <c r="B15" s="215" t="s">
        <v>334</v>
      </c>
      <c r="C15" s="13"/>
      <c r="D15" s="13"/>
      <c r="E15" s="13"/>
      <c r="F15" s="13"/>
      <c r="G15" s="13"/>
      <c r="H15" s="13"/>
      <c r="I15" s="13"/>
    </row>
    <row r="16" spans="1:9">
      <c r="B16" s="13" t="s">
        <v>335</v>
      </c>
      <c r="C16" s="13"/>
      <c r="D16" s="13"/>
      <c r="E16" s="13"/>
      <c r="F16" s="13"/>
      <c r="G16" s="13"/>
      <c r="H16" s="13"/>
      <c r="I16" s="13"/>
    </row>
    <row r="17" spans="2:15" ht="26.15" customHeight="1">
      <c r="B17" s="307" t="s">
        <v>336</v>
      </c>
      <c r="C17" s="307"/>
      <c r="D17" s="307"/>
      <c r="E17" s="307"/>
      <c r="F17" s="307"/>
      <c r="G17" s="307"/>
      <c r="H17" s="307"/>
      <c r="I17" s="307"/>
    </row>
    <row r="18" spans="2:15">
      <c r="B18" s="44"/>
      <c r="C18" s="41"/>
      <c r="D18" s="42"/>
      <c r="E18" s="43"/>
      <c r="F18" s="43"/>
      <c r="G18" s="43"/>
      <c r="H18" s="43"/>
      <c r="I18" s="43"/>
    </row>
    <row r="19" spans="2:15" ht="15.5">
      <c r="B19" s="157"/>
      <c r="O19" s="50"/>
    </row>
    <row r="20" spans="2:15">
      <c r="O20" s="50"/>
    </row>
    <row r="21" spans="2:15">
      <c r="O21" s="50"/>
    </row>
    <row r="22" spans="2:15">
      <c r="O22" s="50"/>
    </row>
    <row r="23" spans="2:15">
      <c r="O23" s="50"/>
    </row>
    <row r="24" spans="2:15">
      <c r="O24" s="50"/>
    </row>
    <row r="25" spans="2:15">
      <c r="O25" s="50"/>
    </row>
  </sheetData>
  <mergeCells count="2">
    <mergeCell ref="B1:E1"/>
    <mergeCell ref="B17:I17"/>
  </mergeCells>
  <phoneticPr fontId="167" type="noConversion"/>
  <hyperlinks>
    <hyperlink ref="A1" r:id="rId1" location="Index!A1" xr:uid="{639179E4-556C-48B7-A2EB-C3F84ECE64B6}"/>
  </hyperlinks>
  <pageMargins left="0.25" right="0.25" top="0.75" bottom="0.75" header="0.3" footer="0.3"/>
  <pageSetup paperSize="9" orientation="landscape" r:id="rId2"/>
  <headerFooter>
    <oddFooter>&amp;L&amp;1#&amp;"Calibri"&amp;11&amp;K000000OFFICIAL: Sensitive</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S37"/>
  <sheetViews>
    <sheetView showGridLines="0" zoomScale="115" zoomScaleNormal="115" zoomScaleSheetLayoutView="140" workbookViewId="0">
      <selection activeCell="H6" sqref="H6"/>
    </sheetView>
  </sheetViews>
  <sheetFormatPr defaultRowHeight="14.5"/>
  <cols>
    <col min="1" max="1" width="5.81640625" customWidth="1"/>
    <col min="2" max="2" width="12.26953125" customWidth="1"/>
    <col min="5" max="5" width="13.26953125" customWidth="1"/>
    <col min="6" max="6" width="12.54296875" customWidth="1"/>
    <col min="7" max="7" width="8.54296875" customWidth="1"/>
    <col min="8" max="8" width="8.81640625" bestFit="1" customWidth="1"/>
    <col min="10" max="10" width="11.81640625" customWidth="1"/>
  </cols>
  <sheetData>
    <row r="1" spans="1:19">
      <c r="A1" s="1" t="s">
        <v>59</v>
      </c>
    </row>
    <row r="2" spans="1:19">
      <c r="B2" s="183" t="s">
        <v>337</v>
      </c>
      <c r="C2" s="164"/>
      <c r="D2" s="164"/>
    </row>
    <row r="3" spans="1:19" ht="35.5">
      <c r="B3" s="152" t="s">
        <v>62</v>
      </c>
      <c r="C3" s="26" t="s">
        <v>338</v>
      </c>
      <c r="D3" s="26" t="s">
        <v>339</v>
      </c>
      <c r="E3" s="26" t="s">
        <v>340</v>
      </c>
      <c r="F3" s="26" t="s">
        <v>325</v>
      </c>
    </row>
    <row r="4" spans="1:19">
      <c r="B4" s="57">
        <v>2006</v>
      </c>
      <c r="C4" s="35">
        <v>3601</v>
      </c>
      <c r="D4" s="23">
        <v>0.14199999999999999</v>
      </c>
      <c r="E4" s="281"/>
      <c r="F4" s="293"/>
    </row>
    <row r="5" spans="1:19">
      <c r="B5" s="296">
        <v>2011</v>
      </c>
      <c r="C5" s="35">
        <v>4299</v>
      </c>
      <c r="D5" s="23">
        <v>0.13400000000000001</v>
      </c>
      <c r="E5" s="281"/>
      <c r="F5" s="293"/>
    </row>
    <row r="6" spans="1:19">
      <c r="B6" s="57">
        <v>2016</v>
      </c>
      <c r="C6" s="35">
        <v>5123</v>
      </c>
      <c r="D6" s="23">
        <v>0.1244</v>
      </c>
      <c r="E6" s="35">
        <v>359561</v>
      </c>
      <c r="F6" s="294">
        <v>7.2400000000000006E-2</v>
      </c>
    </row>
    <row r="7" spans="1:19">
      <c r="B7" s="144">
        <v>2021</v>
      </c>
      <c r="C7" s="213">
        <v>6519</v>
      </c>
      <c r="D7" s="270">
        <v>0.1125</v>
      </c>
      <c r="E7" s="282">
        <v>359293</v>
      </c>
      <c r="F7" s="295">
        <v>6.3100000000000003E-2</v>
      </c>
    </row>
    <row r="8" spans="1:19">
      <c r="B8" s="215" t="s">
        <v>308</v>
      </c>
    </row>
    <row r="9" spans="1:19">
      <c r="B9" s="13"/>
      <c r="O9" s="269"/>
    </row>
    <row r="10" spans="1:19">
      <c r="O10" s="269"/>
    </row>
    <row r="11" spans="1:19">
      <c r="B11" s="183" t="s">
        <v>341</v>
      </c>
      <c r="C11" s="164"/>
      <c r="D11" s="164"/>
      <c r="G11" s="164"/>
      <c r="H11" s="164"/>
      <c r="O11" s="269"/>
    </row>
    <row r="12" spans="1:19" ht="35.5">
      <c r="B12" s="152" t="s">
        <v>62</v>
      </c>
      <c r="C12" s="26" t="s">
        <v>338</v>
      </c>
      <c r="D12" s="26" t="s">
        <v>339</v>
      </c>
      <c r="E12" s="26" t="s">
        <v>340</v>
      </c>
      <c r="F12" s="26" t="s">
        <v>325</v>
      </c>
      <c r="G12" s="184" t="s">
        <v>88</v>
      </c>
      <c r="H12" s="184" t="s">
        <v>300</v>
      </c>
      <c r="O12" s="269"/>
    </row>
    <row r="13" spans="1:19">
      <c r="B13" s="57">
        <v>2016</v>
      </c>
      <c r="C13" s="35">
        <v>1805</v>
      </c>
      <c r="D13" s="23">
        <v>7.5894546524828702E-2</v>
      </c>
      <c r="E13" s="35">
        <v>74916</v>
      </c>
      <c r="F13" s="23">
        <v>3.5863456910570697E-2</v>
      </c>
      <c r="G13" s="221">
        <f>D13-F13</f>
        <v>4.0031089614258004E-2</v>
      </c>
      <c r="H13" s="222">
        <f>D13/F13</f>
        <v>2.1162083374751002</v>
      </c>
    </row>
    <row r="14" spans="1:19">
      <c r="B14" s="144">
        <v>2021</v>
      </c>
      <c r="C14" s="213">
        <v>2320</v>
      </c>
      <c r="D14" s="211">
        <v>7.3001887979861554E-2</v>
      </c>
      <c r="E14" s="213">
        <v>70884</v>
      </c>
      <c r="F14" s="211">
        <v>3.1297188180503234E-2</v>
      </c>
      <c r="G14" s="146">
        <f>D14-F14</f>
        <v>4.170469979935832E-2</v>
      </c>
      <c r="H14" s="148">
        <f>D14/F14</f>
        <v>2.3325382318319097</v>
      </c>
    </row>
    <row r="15" spans="1:19">
      <c r="B15" s="215" t="s">
        <v>308</v>
      </c>
      <c r="R15" s="76"/>
      <c r="S15" s="76"/>
    </row>
    <row r="16" spans="1:19">
      <c r="R16" s="76"/>
      <c r="S16" s="76"/>
    </row>
    <row r="17" spans="2:19">
      <c r="B17" s="78"/>
      <c r="R17" s="76"/>
      <c r="S17" s="76"/>
    </row>
    <row r="18" spans="2:19">
      <c r="R18" s="76"/>
      <c r="S18" s="76"/>
    </row>
    <row r="19" spans="2:19">
      <c r="R19" s="76"/>
      <c r="S19" s="76"/>
    </row>
    <row r="20" spans="2:19">
      <c r="R20" s="76"/>
      <c r="S20" s="76"/>
    </row>
    <row r="21" spans="2:19">
      <c r="R21" s="76"/>
      <c r="S21" s="76"/>
    </row>
    <row r="22" spans="2:19">
      <c r="N22" s="252"/>
      <c r="O22" s="252"/>
      <c r="R22" s="76"/>
      <c r="S22" s="76"/>
    </row>
    <row r="23" spans="2:19">
      <c r="N23" s="70"/>
      <c r="O23" s="70"/>
      <c r="R23" s="76"/>
      <c r="S23" s="76"/>
    </row>
    <row r="25" spans="2:19">
      <c r="Q25" s="269"/>
    </row>
    <row r="34" spans="15:15">
      <c r="O34" s="269"/>
    </row>
    <row r="35" spans="15:15">
      <c r="O35" s="269"/>
    </row>
    <row r="36" spans="15:15">
      <c r="O36" s="269"/>
    </row>
    <row r="37" spans="15:15">
      <c r="O37" s="269"/>
    </row>
  </sheetData>
  <hyperlinks>
    <hyperlink ref="A1" r:id="rId1" location="Index!A1" xr:uid="{7BD45351-8502-46DA-B468-20D48C1CDDB1}"/>
  </hyperlinks>
  <pageMargins left="0.7" right="0.7" top="0.75" bottom="0.75" header="0.3" footer="0.3"/>
  <pageSetup paperSize="9" orientation="landscape" r:id="rId2"/>
  <headerFooter>
    <oddFooter>&amp;L&amp;1#&amp;"Calibri"&amp;11&amp;K000000OFFICIAL: Sensitive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J20"/>
  <sheetViews>
    <sheetView showGridLines="0" zoomScale="70" zoomScaleNormal="70" zoomScaleSheetLayoutView="100" workbookViewId="0">
      <selection activeCell="C17" sqref="C17"/>
    </sheetView>
  </sheetViews>
  <sheetFormatPr defaultRowHeight="14.5"/>
  <cols>
    <col min="3" max="3" width="20.7265625" customWidth="1"/>
    <col min="4" max="4" width="20.81640625" customWidth="1"/>
    <col min="5" max="5" width="18" customWidth="1"/>
    <col min="6" max="6" width="18.81640625" customWidth="1"/>
    <col min="9" max="9" width="24.26953125" customWidth="1"/>
    <col min="10" max="10" width="22" customWidth="1"/>
  </cols>
  <sheetData>
    <row r="1" spans="1:10">
      <c r="A1" s="1" t="s">
        <v>59</v>
      </c>
      <c r="B1" s="297" t="s">
        <v>60</v>
      </c>
      <c r="C1" s="297"/>
      <c r="D1" s="297"/>
    </row>
    <row r="2" spans="1:10">
      <c r="B2" s="183" t="s">
        <v>74</v>
      </c>
      <c r="C2" s="164"/>
      <c r="D2" s="164"/>
      <c r="E2" s="164"/>
      <c r="F2" s="164"/>
      <c r="G2" s="164"/>
      <c r="H2" s="164"/>
      <c r="I2" s="164"/>
      <c r="J2" s="164"/>
    </row>
    <row r="3" spans="1:10" ht="47">
      <c r="B3" s="152" t="s">
        <v>62</v>
      </c>
      <c r="C3" s="184" t="s">
        <v>75</v>
      </c>
      <c r="D3" s="184" t="s">
        <v>76</v>
      </c>
      <c r="E3" s="184" t="s">
        <v>77</v>
      </c>
      <c r="F3" s="184" t="s">
        <v>78</v>
      </c>
      <c r="G3" s="184" t="s">
        <v>67</v>
      </c>
      <c r="H3" s="184" t="s">
        <v>68</v>
      </c>
      <c r="I3" s="184" t="s">
        <v>79</v>
      </c>
      <c r="J3" s="184" t="s">
        <v>80</v>
      </c>
    </row>
    <row r="4" spans="1:10">
      <c r="B4" s="57">
        <v>2008</v>
      </c>
      <c r="C4" s="52">
        <v>96</v>
      </c>
      <c r="D4" s="69">
        <v>0.13100000000000001</v>
      </c>
      <c r="E4" s="63">
        <v>5923</v>
      </c>
      <c r="F4" s="69">
        <v>8.2000000000000003E-2</v>
      </c>
      <c r="G4" s="69">
        <v>4.9000000000000002E-2</v>
      </c>
      <c r="H4" s="47">
        <v>1.5975609756097562</v>
      </c>
      <c r="I4" s="52">
        <v>53</v>
      </c>
      <c r="J4" s="69">
        <v>0.60199999999999998</v>
      </c>
    </row>
    <row r="5" spans="1:10">
      <c r="B5" s="57">
        <v>2009</v>
      </c>
      <c r="C5" s="52">
        <v>122</v>
      </c>
      <c r="D5" s="69">
        <v>0.14499999999999999</v>
      </c>
      <c r="E5" s="63">
        <v>5519</v>
      </c>
      <c r="F5" s="69">
        <v>7.6999999999999999E-2</v>
      </c>
      <c r="G5" s="69">
        <v>6.7999999999999991E-2</v>
      </c>
      <c r="H5" s="47">
        <v>1.883116883116883</v>
      </c>
      <c r="I5" s="52">
        <v>96</v>
      </c>
      <c r="J5" s="69">
        <v>0.09</v>
      </c>
    </row>
    <row r="6" spans="1:10">
      <c r="B6" s="57">
        <v>2010</v>
      </c>
      <c r="C6" s="52">
        <v>107</v>
      </c>
      <c r="D6" s="69">
        <v>0.123</v>
      </c>
      <c r="E6" s="63">
        <v>5742</v>
      </c>
      <c r="F6" s="69">
        <v>7.9000000000000001E-2</v>
      </c>
      <c r="G6" s="69">
        <v>4.3999999999999997E-2</v>
      </c>
      <c r="H6" s="47">
        <v>1.5569620253164556</v>
      </c>
      <c r="I6" s="52">
        <v>59</v>
      </c>
      <c r="J6" s="69">
        <v>0.13900000000000001</v>
      </c>
    </row>
    <row r="7" spans="1:10">
      <c r="B7" s="57">
        <v>2011</v>
      </c>
      <c r="C7" s="52">
        <v>108</v>
      </c>
      <c r="D7" s="69">
        <v>0.11600000000000001</v>
      </c>
      <c r="E7" s="63">
        <v>5633</v>
      </c>
      <c r="F7" s="69">
        <v>7.6999999999999999E-2</v>
      </c>
      <c r="G7" s="69">
        <v>3.9000000000000007E-2</v>
      </c>
      <c r="H7" s="47">
        <v>1.5064935064935066</v>
      </c>
      <c r="I7" s="52">
        <v>51</v>
      </c>
      <c r="J7" s="69">
        <v>0.161</v>
      </c>
    </row>
    <row r="8" spans="1:10">
      <c r="B8" s="57">
        <v>2012</v>
      </c>
      <c r="C8" s="52">
        <v>110</v>
      </c>
      <c r="D8" s="69">
        <v>0.114</v>
      </c>
      <c r="E8" s="63">
        <v>6033</v>
      </c>
      <c r="F8" s="69">
        <v>7.9000000000000001E-2</v>
      </c>
      <c r="G8" s="69">
        <v>3.5000000000000003E-2</v>
      </c>
      <c r="H8" s="47">
        <v>1.4430379746835444</v>
      </c>
      <c r="I8" s="52">
        <v>53</v>
      </c>
      <c r="J8" s="69">
        <v>0.106</v>
      </c>
    </row>
    <row r="9" spans="1:10">
      <c r="B9" s="57">
        <v>2013</v>
      </c>
      <c r="C9" s="52">
        <v>133</v>
      </c>
      <c r="D9" s="69">
        <v>0.13100000000000001</v>
      </c>
      <c r="E9" s="63">
        <v>6186</v>
      </c>
      <c r="F9" s="69">
        <v>8.1000000000000003E-2</v>
      </c>
      <c r="G9" s="69">
        <v>0.05</v>
      </c>
      <c r="H9" s="47">
        <v>1.617283950617284</v>
      </c>
      <c r="I9" s="52">
        <v>44</v>
      </c>
      <c r="J9" s="69">
        <v>8.7999999999999995E-2</v>
      </c>
    </row>
    <row r="10" spans="1:10">
      <c r="B10" s="57">
        <v>2014</v>
      </c>
      <c r="C10" s="52">
        <v>139</v>
      </c>
      <c r="D10" s="69">
        <v>0.13400000000000001</v>
      </c>
      <c r="E10" s="63">
        <v>6385</v>
      </c>
      <c r="F10" s="69">
        <v>8.2000000000000003E-2</v>
      </c>
      <c r="G10" s="69">
        <v>5.2000000000000005E-2</v>
      </c>
      <c r="H10" s="47">
        <v>1.6341463414634148</v>
      </c>
      <c r="I10" s="52">
        <v>34</v>
      </c>
      <c r="J10" s="69">
        <v>0.10100000000000001</v>
      </c>
    </row>
    <row r="11" spans="1:10">
      <c r="B11" s="57">
        <v>2015</v>
      </c>
      <c r="C11" s="52">
        <v>153</v>
      </c>
      <c r="D11" s="69">
        <v>0.13100000000000001</v>
      </c>
      <c r="E11" s="63">
        <v>6402</v>
      </c>
      <c r="F11" s="69">
        <v>8.3000000000000004E-2</v>
      </c>
      <c r="G11" s="69">
        <v>4.8000000000000001E-2</v>
      </c>
      <c r="H11" s="47">
        <v>1.5783132530120483</v>
      </c>
      <c r="I11" s="52">
        <v>47</v>
      </c>
      <c r="J11" s="69">
        <v>0.187</v>
      </c>
    </row>
    <row r="12" spans="1:10">
      <c r="B12" s="57">
        <v>2016</v>
      </c>
      <c r="C12" s="52">
        <v>147</v>
      </c>
      <c r="D12" s="69">
        <v>0.13200000000000001</v>
      </c>
      <c r="E12" s="63">
        <v>6487</v>
      </c>
      <c r="F12" s="69">
        <v>8.2000000000000003E-2</v>
      </c>
      <c r="G12" s="69">
        <v>0.05</v>
      </c>
      <c r="H12" s="47">
        <v>1.6097560975609757</v>
      </c>
      <c r="I12" s="52">
        <v>34</v>
      </c>
      <c r="J12" s="69">
        <v>0.125</v>
      </c>
    </row>
    <row r="13" spans="1:10">
      <c r="B13" s="57">
        <v>2017</v>
      </c>
      <c r="C13" s="52">
        <v>151</v>
      </c>
      <c r="D13" s="69">
        <v>0.13500000000000001</v>
      </c>
      <c r="E13" s="63">
        <v>6586</v>
      </c>
      <c r="F13" s="69">
        <v>8.4000000000000005E-2</v>
      </c>
      <c r="G13" s="69">
        <v>5.1000000000000004E-2</v>
      </c>
      <c r="H13" s="47">
        <v>1.6071428571428572</v>
      </c>
      <c r="I13" s="52">
        <v>25</v>
      </c>
      <c r="J13" s="69">
        <v>0.114</v>
      </c>
    </row>
    <row r="14" spans="1:10">
      <c r="B14" s="57">
        <v>2018</v>
      </c>
      <c r="C14" s="52">
        <v>143</v>
      </c>
      <c r="D14" s="69">
        <v>0.124</v>
      </c>
      <c r="E14" s="63">
        <v>6534</v>
      </c>
      <c r="F14" s="69">
        <v>8.5000000000000006E-2</v>
      </c>
      <c r="G14" s="69">
        <v>3.9E-2</v>
      </c>
      <c r="H14" s="47">
        <v>1.5</v>
      </c>
      <c r="I14" s="52">
        <v>35</v>
      </c>
      <c r="J14" s="69">
        <v>0.122</v>
      </c>
    </row>
    <row r="15" spans="1:10">
      <c r="B15" s="144">
        <v>2019</v>
      </c>
      <c r="C15" s="145">
        <v>137</v>
      </c>
      <c r="D15" s="146">
        <v>0.121</v>
      </c>
      <c r="E15" s="147">
        <v>6288</v>
      </c>
      <c r="F15" s="146">
        <v>8.2000000000000003E-2</v>
      </c>
      <c r="G15" s="146">
        <f>D15-F15</f>
        <v>3.8999999999999993E-2</v>
      </c>
      <c r="H15" s="148">
        <f>D15/F15</f>
        <v>1.475609756097561</v>
      </c>
      <c r="I15" s="145">
        <v>86</v>
      </c>
      <c r="J15" s="146">
        <v>7.2999999999999995E-2</v>
      </c>
    </row>
    <row r="16" spans="1:10">
      <c r="B16" s="122" t="s">
        <v>71</v>
      </c>
      <c r="C16" s="123"/>
      <c r="D16" s="123"/>
      <c r="E16" s="123"/>
      <c r="F16" s="123"/>
      <c r="G16" s="124"/>
      <c r="H16" s="124"/>
      <c r="I16" s="124"/>
    </row>
    <row r="17" spans="2:9">
      <c r="B17" s="122" t="s">
        <v>81</v>
      </c>
      <c r="C17" s="125"/>
      <c r="D17" s="125"/>
      <c r="E17" s="125"/>
      <c r="F17" s="125"/>
      <c r="G17" s="125"/>
      <c r="H17" s="125"/>
      <c r="I17" s="7"/>
    </row>
    <row r="18" spans="2:9">
      <c r="B18" s="122" t="s">
        <v>82</v>
      </c>
    </row>
    <row r="20" spans="2:9">
      <c r="C20" s="24"/>
    </row>
  </sheetData>
  <mergeCells count="1">
    <mergeCell ref="B1:D1"/>
  </mergeCells>
  <hyperlinks>
    <hyperlink ref="A1" r:id="rId1" location="Index!A1" xr:uid="{B812FC0A-D4A7-437E-8D00-735683BBB2B0}"/>
  </hyperlinks>
  <pageMargins left="0.7" right="0.7" top="0.75" bottom="0.75" header="0.3" footer="0.3"/>
  <pageSetup paperSize="9" scale="82" orientation="landscape" r:id="rId2"/>
  <headerFooter>
    <oddFooter>&amp;L&amp;1#&amp;"Calibri"&amp;11&amp;K000000OFFICIAL: Sensitive</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R34"/>
  <sheetViews>
    <sheetView showGridLines="0" zoomScaleNormal="100" zoomScaleSheetLayoutView="100" workbookViewId="0">
      <selection activeCell="B22" sqref="B22"/>
    </sheetView>
  </sheetViews>
  <sheetFormatPr defaultRowHeight="14.5"/>
  <cols>
    <col min="1" max="1" width="6.7265625" customWidth="1"/>
    <col min="3" max="3" width="19" customWidth="1"/>
    <col min="4" max="4" width="19.7265625" customWidth="1"/>
    <col min="5" max="6" width="21.1796875" bestFit="1" customWidth="1"/>
    <col min="8" max="8" width="9.26953125" bestFit="1" customWidth="1"/>
    <col min="10" max="10" width="12" bestFit="1" customWidth="1"/>
    <col min="13" max="13" width="2.1796875" customWidth="1"/>
    <col min="16384" max="16384" width="9.1796875" customWidth="1"/>
  </cols>
  <sheetData>
    <row r="1" spans="1:12">
      <c r="A1" s="1" t="s">
        <v>59</v>
      </c>
      <c r="B1" s="297" t="s">
        <v>60</v>
      </c>
      <c r="C1" s="297"/>
      <c r="D1" s="297"/>
      <c r="L1" s="1"/>
    </row>
    <row r="2" spans="1:12">
      <c r="B2" s="16" t="s">
        <v>83</v>
      </c>
      <c r="C2" s="3"/>
      <c r="D2" s="3"/>
      <c r="E2" s="3"/>
      <c r="F2" s="3"/>
      <c r="G2" s="3"/>
      <c r="H2" s="3"/>
    </row>
    <row r="3" spans="1:12" ht="24">
      <c r="B3" s="66" t="s">
        <v>62</v>
      </c>
      <c r="C3" s="26" t="s">
        <v>84</v>
      </c>
      <c r="D3" s="26" t="s">
        <v>85</v>
      </c>
      <c r="E3" s="26" t="s">
        <v>86</v>
      </c>
      <c r="F3" s="26" t="s">
        <v>87</v>
      </c>
      <c r="G3" s="26" t="s">
        <v>88</v>
      </c>
      <c r="H3" s="26" t="s">
        <v>68</v>
      </c>
    </row>
    <row r="4" spans="1:12">
      <c r="B4" s="22" t="s">
        <v>89</v>
      </c>
      <c r="C4" s="52">
        <v>28</v>
      </c>
      <c r="D4" s="47">
        <v>23.1</v>
      </c>
      <c r="E4" s="63">
        <v>1875</v>
      </c>
      <c r="F4" s="47">
        <v>10</v>
      </c>
      <c r="G4" s="52">
        <v>13.100000000000001</v>
      </c>
      <c r="H4" s="47">
        <v>2.31</v>
      </c>
    </row>
    <row r="5" spans="1:12">
      <c r="B5" s="22" t="s">
        <v>90</v>
      </c>
      <c r="C5" s="52">
        <v>27</v>
      </c>
      <c r="D5" s="47">
        <v>22</v>
      </c>
      <c r="E5" s="63">
        <v>1860</v>
      </c>
      <c r="F5" s="47">
        <v>9.9</v>
      </c>
      <c r="G5" s="52">
        <v>12.1</v>
      </c>
      <c r="H5" s="47">
        <v>2.2222222222222223</v>
      </c>
    </row>
    <row r="6" spans="1:12">
      <c r="B6" s="22" t="s">
        <v>91</v>
      </c>
      <c r="C6" s="52">
        <v>25</v>
      </c>
      <c r="D6" s="47">
        <v>18.600000000000001</v>
      </c>
      <c r="E6" s="63">
        <v>1908</v>
      </c>
      <c r="F6" s="47">
        <v>9.9</v>
      </c>
      <c r="G6" s="52">
        <v>8.7000000000000011</v>
      </c>
      <c r="H6" s="47">
        <v>1.8787878787878789</v>
      </c>
    </row>
    <row r="7" spans="1:12">
      <c r="B7" s="22" t="s">
        <v>92</v>
      </c>
      <c r="C7" s="52">
        <v>24</v>
      </c>
      <c r="D7" s="47">
        <v>15.6</v>
      </c>
      <c r="E7" s="63">
        <v>1944</v>
      </c>
      <c r="F7" s="47">
        <v>9.8000000000000007</v>
      </c>
      <c r="G7" s="52">
        <v>5.7999999999999989</v>
      </c>
      <c r="H7" s="47">
        <v>1.5918367346938773</v>
      </c>
    </row>
    <row r="8" spans="1:12">
      <c r="B8" s="22" t="s">
        <v>93</v>
      </c>
      <c r="C8" s="52">
        <v>30</v>
      </c>
      <c r="D8" s="47">
        <v>16.600000000000001</v>
      </c>
      <c r="E8" s="63">
        <v>2110</v>
      </c>
      <c r="F8" s="47">
        <v>10.199999999999999</v>
      </c>
      <c r="G8" s="52">
        <v>6.4000000000000021</v>
      </c>
      <c r="H8" s="47">
        <v>1.6274509803921571</v>
      </c>
    </row>
    <row r="9" spans="1:12">
      <c r="B9" s="22" t="s">
        <v>94</v>
      </c>
      <c r="C9" s="52">
        <v>36</v>
      </c>
      <c r="D9" s="47">
        <v>18</v>
      </c>
      <c r="E9" s="63">
        <v>2186</v>
      </c>
      <c r="F9" s="47">
        <v>10.3</v>
      </c>
      <c r="G9" s="52">
        <v>7.6999999999999993</v>
      </c>
      <c r="H9" s="47">
        <v>1.7475728155339805</v>
      </c>
    </row>
    <row r="10" spans="1:12">
      <c r="B10" s="22" t="s">
        <v>95</v>
      </c>
      <c r="C10" s="52">
        <v>48</v>
      </c>
      <c r="D10" s="47">
        <v>21.2</v>
      </c>
      <c r="E10" s="63">
        <v>2225</v>
      </c>
      <c r="F10" s="47">
        <v>10.4</v>
      </c>
      <c r="G10" s="52">
        <v>10.799999999999999</v>
      </c>
      <c r="H10" s="47">
        <v>2.0384615384615383</v>
      </c>
    </row>
    <row r="11" spans="1:12">
      <c r="B11" s="22" t="s">
        <v>96</v>
      </c>
      <c r="C11" s="52">
        <v>58</v>
      </c>
      <c r="D11" s="47">
        <v>23.6</v>
      </c>
      <c r="E11" s="63">
        <v>2216</v>
      </c>
      <c r="F11" s="47">
        <v>10.3</v>
      </c>
      <c r="G11" s="52">
        <v>13.3</v>
      </c>
      <c r="H11" s="47">
        <v>2.29126213592233</v>
      </c>
    </row>
    <row r="12" spans="1:12">
      <c r="B12" s="22" t="s">
        <v>97</v>
      </c>
      <c r="C12" s="52">
        <v>58</v>
      </c>
      <c r="D12" s="47">
        <v>21.7</v>
      </c>
      <c r="E12" s="63">
        <v>2206</v>
      </c>
      <c r="F12" s="47">
        <v>10.199999999999999</v>
      </c>
      <c r="G12" s="52">
        <v>11.5</v>
      </c>
      <c r="H12" s="47">
        <v>2.1274509803921569</v>
      </c>
    </row>
    <row r="13" spans="1:12">
      <c r="B13" s="22" t="s">
        <v>98</v>
      </c>
      <c r="C13" s="52">
        <v>54</v>
      </c>
      <c r="D13" s="47">
        <v>19.399999999999999</v>
      </c>
      <c r="E13" s="63">
        <v>2188</v>
      </c>
      <c r="F13" s="47">
        <v>9.8000000000000007</v>
      </c>
      <c r="G13" s="52">
        <v>9.5999999999999979</v>
      </c>
      <c r="H13" s="47">
        <v>1.9795918367346936</v>
      </c>
    </row>
    <row r="14" spans="1:12">
      <c r="B14" s="22" t="s">
        <v>99</v>
      </c>
      <c r="C14" s="52">
        <v>52</v>
      </c>
      <c r="D14" s="47">
        <v>17.8</v>
      </c>
      <c r="E14" s="63">
        <v>2187</v>
      </c>
      <c r="F14" s="47">
        <v>9.6999999999999993</v>
      </c>
      <c r="G14" s="52">
        <v>8.1000000000000014</v>
      </c>
      <c r="H14" s="47">
        <v>1.8350515463917527</v>
      </c>
    </row>
    <row r="15" spans="1:12">
      <c r="B15" s="22" t="s">
        <v>100</v>
      </c>
      <c r="C15" s="52">
        <v>52</v>
      </c>
      <c r="D15" s="47">
        <v>17.2</v>
      </c>
      <c r="E15" s="63">
        <v>2198</v>
      </c>
      <c r="F15" s="47">
        <v>9.5</v>
      </c>
      <c r="G15" s="52">
        <v>7.6999999999999993</v>
      </c>
      <c r="H15" s="47">
        <v>1.8105263157894735</v>
      </c>
    </row>
    <row r="16" spans="1:12">
      <c r="B16" s="22" t="s">
        <v>101</v>
      </c>
      <c r="C16" s="52">
        <v>44</v>
      </c>
      <c r="D16" s="47">
        <v>13.6</v>
      </c>
      <c r="E16" s="63">
        <v>2184</v>
      </c>
      <c r="F16" s="47">
        <v>9.4</v>
      </c>
      <c r="G16" s="52">
        <v>4.1999999999999993</v>
      </c>
      <c r="H16" s="47">
        <v>1.4468085106382977</v>
      </c>
    </row>
    <row r="17" spans="2:18">
      <c r="B17" s="22" t="s">
        <v>102</v>
      </c>
      <c r="C17" s="52">
        <v>30</v>
      </c>
      <c r="D17" s="47">
        <v>9</v>
      </c>
      <c r="E17" s="63">
        <v>2134</v>
      </c>
      <c r="F17" s="47">
        <v>9.1</v>
      </c>
      <c r="G17" s="52">
        <v>-0.1</v>
      </c>
      <c r="H17" s="47">
        <v>0.98901098901098905</v>
      </c>
    </row>
    <row r="18" spans="2:18">
      <c r="B18" s="22" t="s">
        <v>103</v>
      </c>
      <c r="C18" s="52">
        <v>34</v>
      </c>
      <c r="D18" s="47">
        <v>10</v>
      </c>
      <c r="E18" s="63">
        <v>2084</v>
      </c>
      <c r="F18" s="47">
        <v>8.9</v>
      </c>
      <c r="G18" s="52">
        <v>1.1000000000000001</v>
      </c>
      <c r="H18" s="47">
        <v>1.1000000000000001</v>
      </c>
    </row>
    <row r="19" spans="2:18">
      <c r="B19" s="22" t="s">
        <v>104</v>
      </c>
      <c r="C19" s="52">
        <v>39</v>
      </c>
      <c r="D19" s="47">
        <v>11.5</v>
      </c>
      <c r="E19" s="63">
        <v>2045</v>
      </c>
      <c r="F19" s="47">
        <v>8.6999999999999993</v>
      </c>
      <c r="G19" s="52">
        <v>2.8</v>
      </c>
      <c r="H19" s="47">
        <v>1.3</v>
      </c>
    </row>
    <row r="20" spans="2:18">
      <c r="B20" s="152" t="s">
        <v>105</v>
      </c>
      <c r="C20" s="145">
        <v>43</v>
      </c>
      <c r="D20" s="148">
        <v>12.6</v>
      </c>
      <c r="E20" s="147">
        <v>2018</v>
      </c>
      <c r="F20" s="148">
        <v>8.6999999999999993</v>
      </c>
      <c r="G20" s="145">
        <v>3.9</v>
      </c>
      <c r="H20" s="148">
        <v>1.4</v>
      </c>
    </row>
    <row r="21" spans="2:18">
      <c r="B21" s="122" t="s">
        <v>71</v>
      </c>
    </row>
    <row r="22" spans="2:18">
      <c r="B22" s="122" t="s">
        <v>106</v>
      </c>
    </row>
    <row r="23" spans="2:18">
      <c r="B23" s="122" t="s">
        <v>107</v>
      </c>
    </row>
    <row r="27" spans="2:18" ht="15.5">
      <c r="N27" s="158"/>
      <c r="P27" s="158"/>
      <c r="R27" s="158"/>
    </row>
    <row r="28" spans="2:18" ht="15.5">
      <c r="N28" s="158"/>
      <c r="P28" s="158"/>
      <c r="R28" s="158"/>
    </row>
    <row r="29" spans="2:18" ht="15.5">
      <c r="N29" s="158"/>
    </row>
    <row r="30" spans="2:18">
      <c r="J30" s="52"/>
    </row>
    <row r="31" spans="2:18">
      <c r="B31" s="47"/>
      <c r="D31" s="135"/>
      <c r="F31" s="135"/>
      <c r="J31" s="63"/>
    </row>
    <row r="32" spans="2:18">
      <c r="B32" s="47"/>
      <c r="D32" s="135"/>
      <c r="F32" s="135"/>
    </row>
    <row r="33" spans="6:10">
      <c r="F33" s="47"/>
      <c r="H33" s="135"/>
      <c r="J33" s="27"/>
    </row>
    <row r="34" spans="6:10">
      <c r="F34" s="47"/>
    </row>
  </sheetData>
  <mergeCells count="1">
    <mergeCell ref="B1:D1"/>
  </mergeCells>
  <hyperlinks>
    <hyperlink ref="A1" r:id="rId1" location="Index!A1" xr:uid="{11E3DE30-F5C0-448D-B9F2-78AC1CB656ED}"/>
  </hyperlinks>
  <pageMargins left="0.7" right="0.7" top="0.75" bottom="0.75" header="0.3" footer="0.3"/>
  <pageSetup paperSize="9" scale="84" orientation="landscape" r:id="rId2"/>
  <headerFooter>
    <oddFooter>&amp;L&amp;1#&amp;"Calibri"&amp;11&amp;K000000OFFICIAL: Sensitive</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I17"/>
  <sheetViews>
    <sheetView showGridLines="0" zoomScaleNormal="100" workbookViewId="0">
      <selection activeCell="D27" sqref="D27"/>
    </sheetView>
  </sheetViews>
  <sheetFormatPr defaultRowHeight="14.5"/>
  <cols>
    <col min="1" max="1" width="9.26953125" customWidth="1"/>
    <col min="3" max="3" width="19" customWidth="1"/>
    <col min="4" max="4" width="19.54296875" customWidth="1"/>
    <col min="5" max="5" width="19.54296875" bestFit="1" customWidth="1"/>
    <col min="6" max="6" width="20.54296875" customWidth="1"/>
    <col min="7" max="8" width="26.453125" bestFit="1" customWidth="1"/>
    <col min="9" max="9" width="11.7265625" customWidth="1"/>
  </cols>
  <sheetData>
    <row r="1" spans="1:9">
      <c r="A1" s="1" t="s">
        <v>59</v>
      </c>
      <c r="B1" s="297" t="s">
        <v>60</v>
      </c>
      <c r="C1" s="297"/>
      <c r="D1" s="297"/>
      <c r="E1" s="3"/>
      <c r="F1" s="3"/>
      <c r="G1" s="3"/>
      <c r="H1" s="3"/>
      <c r="I1" s="3"/>
    </row>
    <row r="2" spans="1:9">
      <c r="B2" s="16" t="s">
        <v>108</v>
      </c>
      <c r="C2" s="3"/>
      <c r="D2" s="3"/>
      <c r="E2" s="3"/>
      <c r="F2" s="3"/>
      <c r="G2" s="3"/>
      <c r="H2" s="3"/>
      <c r="I2" s="3"/>
    </row>
    <row r="3" spans="1:9" ht="35.5">
      <c r="B3" s="66" t="s">
        <v>62</v>
      </c>
      <c r="C3" s="26" t="s">
        <v>109</v>
      </c>
      <c r="D3" s="26" t="s">
        <v>110</v>
      </c>
      <c r="E3" s="26" t="s">
        <v>111</v>
      </c>
      <c r="F3" s="26" t="s">
        <v>112</v>
      </c>
      <c r="G3" s="26" t="s">
        <v>113</v>
      </c>
      <c r="H3" s="26" t="s">
        <v>114</v>
      </c>
      <c r="I3" s="26" t="s">
        <v>68</v>
      </c>
    </row>
    <row r="4" spans="1:9">
      <c r="B4" s="57">
        <v>2009</v>
      </c>
      <c r="C4" s="52">
        <v>332</v>
      </c>
      <c r="D4" s="21">
        <v>0.40242424242424241</v>
      </c>
      <c r="E4" s="63">
        <v>7702</v>
      </c>
      <c r="F4" s="21">
        <v>0.11051166527965105</v>
      </c>
      <c r="G4" s="52">
        <v>146</v>
      </c>
      <c r="H4" s="21">
        <v>0.14038461538461539</v>
      </c>
      <c r="I4" s="47">
        <v>3.641463925151279</v>
      </c>
    </row>
    <row r="5" spans="1:9">
      <c r="B5" s="57">
        <v>2010</v>
      </c>
      <c r="C5" s="52">
        <v>356</v>
      </c>
      <c r="D5" s="21">
        <v>0.41013824884792627</v>
      </c>
      <c r="E5" s="63">
        <v>7959</v>
      </c>
      <c r="F5" s="21">
        <v>0.11113593520910424</v>
      </c>
      <c r="G5" s="52">
        <v>62</v>
      </c>
      <c r="H5" s="21">
        <v>0.14975845410628019</v>
      </c>
      <c r="I5" s="47">
        <v>3.6904197375605277</v>
      </c>
    </row>
    <row r="6" spans="1:9">
      <c r="B6" s="57">
        <v>2011</v>
      </c>
      <c r="C6" s="52">
        <v>360</v>
      </c>
      <c r="D6" s="21">
        <v>0.39473684210526316</v>
      </c>
      <c r="E6" s="63">
        <v>7915</v>
      </c>
      <c r="F6" s="21">
        <v>0.11098179982613085</v>
      </c>
      <c r="G6" s="52">
        <v>48.999999999999993</v>
      </c>
      <c r="H6" s="21">
        <v>0.16013071895424835</v>
      </c>
      <c r="I6" s="47">
        <v>3.5567709545499886</v>
      </c>
    </row>
    <row r="7" spans="1:9">
      <c r="B7" s="57">
        <v>2012</v>
      </c>
      <c r="C7" s="52">
        <v>376</v>
      </c>
      <c r="D7" s="21">
        <v>0.39371727748691099</v>
      </c>
      <c r="E7" s="63">
        <v>7987</v>
      </c>
      <c r="F7" s="21">
        <v>0.10595648713186522</v>
      </c>
      <c r="G7" s="52">
        <v>65</v>
      </c>
      <c r="H7" s="21">
        <v>0.13184584178498987</v>
      </c>
      <c r="I7" s="47">
        <v>3.7158392859601039</v>
      </c>
    </row>
    <row r="8" spans="1:9">
      <c r="B8" s="57">
        <v>2013</v>
      </c>
      <c r="C8" s="52">
        <v>420</v>
      </c>
      <c r="D8" s="21">
        <v>0.42</v>
      </c>
      <c r="E8" s="63">
        <v>7469</v>
      </c>
      <c r="F8" s="21">
        <v>9.9247900499627936E-2</v>
      </c>
      <c r="G8" s="52">
        <v>56</v>
      </c>
      <c r="H8" s="21">
        <v>0.11475409836065574</v>
      </c>
      <c r="I8" s="47">
        <v>4.231827553889409</v>
      </c>
    </row>
    <row r="9" spans="1:9">
      <c r="B9" s="57">
        <v>2014</v>
      </c>
      <c r="C9" s="52">
        <v>401</v>
      </c>
      <c r="D9" s="21">
        <v>0.39313725490196078</v>
      </c>
      <c r="E9" s="63">
        <v>7159</v>
      </c>
      <c r="F9" s="21">
        <v>9.3911925594574383E-2</v>
      </c>
      <c r="G9" s="52">
        <v>44</v>
      </c>
      <c r="H9" s="21">
        <v>0.13496932515337423</v>
      </c>
      <c r="I9" s="47">
        <v>4.1862335631277237</v>
      </c>
    </row>
    <row r="10" spans="1:9">
      <c r="B10" s="57">
        <v>2015</v>
      </c>
      <c r="C10" s="52">
        <v>438</v>
      </c>
      <c r="D10" s="21">
        <v>0.37889273356401382</v>
      </c>
      <c r="E10" s="63">
        <v>6703</v>
      </c>
      <c r="F10" s="21">
        <v>8.7731008847704309E-2</v>
      </c>
      <c r="G10" s="52">
        <v>25</v>
      </c>
      <c r="H10" s="21">
        <v>0.10204081632653061</v>
      </c>
      <c r="I10" s="47">
        <v>4.3188005990190828</v>
      </c>
    </row>
    <row r="11" spans="1:9">
      <c r="B11" s="57">
        <v>2016</v>
      </c>
      <c r="C11" s="52">
        <v>408</v>
      </c>
      <c r="D11" s="21">
        <v>0.36856368563685638</v>
      </c>
      <c r="E11" s="63">
        <v>6419</v>
      </c>
      <c r="F11" s="21">
        <v>8.2345545977011492E-2</v>
      </c>
      <c r="G11" s="52">
        <v>28</v>
      </c>
      <c r="H11" s="21">
        <v>0.1076923076923077</v>
      </c>
      <c r="I11" s="47">
        <v>4.475818106054561</v>
      </c>
    </row>
    <row r="12" spans="1:9">
      <c r="B12" s="57">
        <v>2017</v>
      </c>
      <c r="C12" s="52">
        <v>434</v>
      </c>
      <c r="D12" s="114">
        <v>0.39347234814143245</v>
      </c>
      <c r="E12" s="63">
        <v>6131</v>
      </c>
      <c r="F12" s="114">
        <v>7.9717588318662311E-2</v>
      </c>
      <c r="G12" s="52">
        <v>23</v>
      </c>
      <c r="H12" s="114">
        <v>0.10747663551401869</v>
      </c>
      <c r="I12" s="47">
        <v>4.9358285472532097</v>
      </c>
    </row>
    <row r="13" spans="1:9">
      <c r="B13" s="57">
        <v>2018</v>
      </c>
      <c r="C13" s="52">
        <v>443</v>
      </c>
      <c r="D13" s="114">
        <v>0.38900000000000001</v>
      </c>
      <c r="E13" s="63">
        <v>5581</v>
      </c>
      <c r="F13" s="114">
        <v>7.3999999999999996E-2</v>
      </c>
      <c r="G13" s="52">
        <v>14</v>
      </c>
      <c r="H13" s="114">
        <v>4.9000000000000002E-2</v>
      </c>
      <c r="I13" s="47">
        <v>5.3</v>
      </c>
    </row>
    <row r="14" spans="1:9">
      <c r="B14" s="144">
        <v>2019</v>
      </c>
      <c r="C14" s="145">
        <v>461</v>
      </c>
      <c r="D14" s="149">
        <v>0.41199999999999998</v>
      </c>
      <c r="E14" s="147">
        <v>5409</v>
      </c>
      <c r="F14" s="149">
        <v>7.1999999999999995E-2</v>
      </c>
      <c r="G14" s="145">
        <v>23</v>
      </c>
      <c r="H14" s="149">
        <v>0.02</v>
      </c>
      <c r="I14" s="148">
        <f>D14/F14</f>
        <v>5.7222222222222223</v>
      </c>
    </row>
    <row r="15" spans="1:9">
      <c r="B15" s="122" t="s">
        <v>71</v>
      </c>
    </row>
    <row r="16" spans="1:9">
      <c r="B16" s="48" t="s">
        <v>115</v>
      </c>
    </row>
    <row r="17" spans="2:2">
      <c r="B17" s="48" t="s">
        <v>116</v>
      </c>
    </row>
  </sheetData>
  <mergeCells count="1">
    <mergeCell ref="B1:D1"/>
  </mergeCells>
  <hyperlinks>
    <hyperlink ref="A1" r:id="rId1" location="Index!A1" xr:uid="{C75923E8-0284-46E6-A00C-0ABCC5DD402E}"/>
  </hyperlinks>
  <pageMargins left="0.7" right="0.7" top="0.75" bottom="0.75" header="0.3" footer="0.3"/>
  <pageSetup paperSize="9" scale="81" orientation="landscape" r:id="rId2"/>
  <headerFooter>
    <oddFooter>&amp;L&amp;1#&amp;"Calibri"&amp;11&amp;K000000OFFICIAL: Sensitive</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E9E1-E9C6-4A8E-8A3B-3175B1A8137B}">
  <sheetPr>
    <pageSetUpPr fitToPage="1"/>
  </sheetPr>
  <dimension ref="A1:N55"/>
  <sheetViews>
    <sheetView showGridLines="0" zoomScale="60" zoomScaleNormal="60" zoomScaleSheetLayoutView="40" workbookViewId="0"/>
  </sheetViews>
  <sheetFormatPr defaultRowHeight="14.5"/>
  <cols>
    <col min="1" max="1" width="6" bestFit="1" customWidth="1"/>
    <col min="3" max="3" width="13.1796875" customWidth="1"/>
    <col min="4" max="4" width="9.7265625" customWidth="1"/>
    <col min="9" max="9" width="12.453125" customWidth="1"/>
    <col min="10" max="10" width="11.26953125" customWidth="1"/>
    <col min="15" max="15" width="10.7265625" customWidth="1"/>
    <col min="17" max="17" width="11.54296875" customWidth="1"/>
  </cols>
  <sheetData>
    <row r="1" spans="1:14">
      <c r="A1" s="1" t="s">
        <v>59</v>
      </c>
      <c r="B1" s="297" t="s">
        <v>60</v>
      </c>
      <c r="C1" s="297"/>
      <c r="D1" s="297"/>
    </row>
    <row r="2" spans="1:14">
      <c r="B2" s="73" t="s">
        <v>117</v>
      </c>
      <c r="C2" s="8"/>
      <c r="D2" s="8"/>
      <c r="E2" s="8"/>
      <c r="F2" s="8"/>
      <c r="G2" s="9"/>
      <c r="H2" s="9"/>
      <c r="I2" s="9"/>
      <c r="J2" s="9"/>
      <c r="K2" s="9"/>
      <c r="L2" s="9"/>
    </row>
    <row r="3" spans="1:14" ht="24">
      <c r="B3" s="67"/>
      <c r="C3" s="136" t="s">
        <v>118</v>
      </c>
      <c r="D3" s="136" t="s">
        <v>119</v>
      </c>
      <c r="E3" s="136" t="s">
        <v>120</v>
      </c>
      <c r="F3" s="136" t="s">
        <v>121</v>
      </c>
      <c r="G3" s="136" t="s">
        <v>122</v>
      </c>
      <c r="H3" s="136" t="s">
        <v>123</v>
      </c>
      <c r="I3" s="136" t="s">
        <v>124</v>
      </c>
      <c r="J3" s="136" t="s">
        <v>125</v>
      </c>
      <c r="K3" s="136" t="s">
        <v>126</v>
      </c>
      <c r="L3" s="136" t="s">
        <v>127</v>
      </c>
    </row>
    <row r="4" spans="1:14">
      <c r="B4" s="22" t="s">
        <v>128</v>
      </c>
      <c r="C4" s="225">
        <v>801</v>
      </c>
      <c r="D4" s="225">
        <v>761</v>
      </c>
      <c r="E4" s="225">
        <v>701</v>
      </c>
      <c r="F4" s="225">
        <v>682</v>
      </c>
      <c r="G4" s="225">
        <v>635</v>
      </c>
      <c r="H4" s="225">
        <v>523</v>
      </c>
      <c r="I4" s="225">
        <v>429</v>
      </c>
      <c r="J4" s="225">
        <v>316</v>
      </c>
      <c r="K4" s="225">
        <v>347</v>
      </c>
      <c r="L4" s="225">
        <v>281</v>
      </c>
      <c r="N4" s="78"/>
    </row>
    <row r="5" spans="1:14">
      <c r="B5" s="22" t="s">
        <v>129</v>
      </c>
      <c r="C5" s="68">
        <v>795</v>
      </c>
      <c r="D5" s="68">
        <v>735</v>
      </c>
      <c r="E5" s="68">
        <v>694</v>
      </c>
      <c r="F5" s="68">
        <v>684</v>
      </c>
      <c r="G5" s="68">
        <v>621</v>
      </c>
      <c r="H5" s="68">
        <v>548</v>
      </c>
      <c r="I5" s="68">
        <v>556</v>
      </c>
      <c r="J5" s="68">
        <v>451</v>
      </c>
      <c r="K5" s="68">
        <v>397</v>
      </c>
      <c r="L5" s="68">
        <v>308</v>
      </c>
    </row>
    <row r="6" spans="1:14">
      <c r="B6" s="22" t="s">
        <v>130</v>
      </c>
      <c r="C6" s="68">
        <v>868</v>
      </c>
      <c r="D6" s="68">
        <v>797</v>
      </c>
      <c r="E6" s="68">
        <v>754</v>
      </c>
      <c r="F6" s="68">
        <v>760</v>
      </c>
      <c r="G6" s="68">
        <v>730</v>
      </c>
      <c r="H6" s="68">
        <v>579</v>
      </c>
      <c r="I6" s="68">
        <v>530</v>
      </c>
      <c r="J6" s="68">
        <v>454</v>
      </c>
      <c r="K6" s="68">
        <v>435</v>
      </c>
      <c r="L6" s="68">
        <v>346</v>
      </c>
    </row>
    <row r="7" spans="1:14">
      <c r="B7" s="22" t="s">
        <v>131</v>
      </c>
      <c r="C7" s="68">
        <v>949</v>
      </c>
      <c r="D7" s="68">
        <v>903</v>
      </c>
      <c r="E7" s="68">
        <v>831</v>
      </c>
      <c r="F7" s="68">
        <v>791</v>
      </c>
      <c r="G7" s="68">
        <v>757</v>
      </c>
      <c r="H7" s="68">
        <v>604</v>
      </c>
      <c r="I7" s="68">
        <v>596</v>
      </c>
      <c r="J7" s="68">
        <v>495</v>
      </c>
      <c r="K7" s="68">
        <v>447</v>
      </c>
      <c r="L7" s="68">
        <v>388</v>
      </c>
    </row>
    <row r="8" spans="1:14">
      <c r="B8" s="22" t="s">
        <v>132</v>
      </c>
      <c r="C8" s="68">
        <v>1024</v>
      </c>
      <c r="D8" s="68">
        <v>906</v>
      </c>
      <c r="E8" s="68">
        <v>859</v>
      </c>
      <c r="F8" s="68">
        <v>863</v>
      </c>
      <c r="G8" s="68">
        <v>808</v>
      </c>
      <c r="H8" s="68">
        <v>704</v>
      </c>
      <c r="I8" s="68">
        <v>644</v>
      </c>
      <c r="J8" s="68">
        <v>524</v>
      </c>
      <c r="K8" s="68">
        <v>450</v>
      </c>
      <c r="L8" s="68">
        <v>488</v>
      </c>
    </row>
    <row r="9" spans="1:14">
      <c r="B9" s="22" t="s">
        <v>133</v>
      </c>
      <c r="C9" s="68">
        <v>1090</v>
      </c>
      <c r="D9" s="68">
        <v>956</v>
      </c>
      <c r="E9" s="68">
        <v>918</v>
      </c>
      <c r="F9" s="68">
        <v>875</v>
      </c>
      <c r="G9" s="68">
        <v>836</v>
      </c>
      <c r="H9" s="68">
        <v>703</v>
      </c>
      <c r="I9" s="68">
        <v>671</v>
      </c>
      <c r="J9" s="68">
        <v>537</v>
      </c>
      <c r="K9" s="68">
        <v>555</v>
      </c>
      <c r="L9" s="68">
        <v>507</v>
      </c>
    </row>
    <row r="10" spans="1:14">
      <c r="B10" s="22" t="s">
        <v>134</v>
      </c>
      <c r="C10" s="68">
        <v>1068</v>
      </c>
      <c r="D10" s="68">
        <v>908</v>
      </c>
      <c r="E10" s="68">
        <v>946</v>
      </c>
      <c r="F10" s="68">
        <v>949</v>
      </c>
      <c r="G10" s="68">
        <v>920</v>
      </c>
      <c r="H10" s="68">
        <v>739</v>
      </c>
      <c r="I10" s="68">
        <v>697</v>
      </c>
      <c r="J10" s="68">
        <v>568</v>
      </c>
      <c r="K10" s="68">
        <v>548</v>
      </c>
      <c r="L10" s="68">
        <v>509</v>
      </c>
    </row>
    <row r="11" spans="1:14">
      <c r="B11" s="22" t="s">
        <v>135</v>
      </c>
      <c r="C11" s="68">
        <v>1171</v>
      </c>
      <c r="D11" s="68">
        <v>1043</v>
      </c>
      <c r="E11" s="68">
        <v>1029</v>
      </c>
      <c r="F11" s="68">
        <v>1003</v>
      </c>
      <c r="G11" s="68">
        <v>961</v>
      </c>
      <c r="H11" s="68">
        <v>828</v>
      </c>
      <c r="I11" s="68">
        <v>804</v>
      </c>
      <c r="J11" s="68">
        <v>691</v>
      </c>
      <c r="K11" s="68">
        <v>669</v>
      </c>
      <c r="L11" s="68">
        <v>556</v>
      </c>
    </row>
    <row r="12" spans="1:14">
      <c r="B12" s="22" t="s">
        <v>136</v>
      </c>
      <c r="C12" s="126">
        <v>1186</v>
      </c>
      <c r="D12" s="126">
        <v>1047</v>
      </c>
      <c r="E12" s="126">
        <v>1039</v>
      </c>
      <c r="F12" s="126">
        <v>1001</v>
      </c>
      <c r="G12" s="126">
        <v>945</v>
      </c>
      <c r="H12" s="126">
        <v>823</v>
      </c>
      <c r="I12" s="126">
        <v>754</v>
      </c>
      <c r="J12" s="126">
        <v>657</v>
      </c>
      <c r="K12" s="126">
        <v>639</v>
      </c>
      <c r="L12" s="126">
        <v>525</v>
      </c>
    </row>
    <row r="13" spans="1:14">
      <c r="B13" s="22" t="s">
        <v>137</v>
      </c>
      <c r="C13" s="126">
        <v>1190</v>
      </c>
      <c r="D13" s="126">
        <v>1089</v>
      </c>
      <c r="E13" s="126">
        <v>1062</v>
      </c>
      <c r="F13" s="126">
        <v>1069</v>
      </c>
      <c r="G13" s="126">
        <v>1023</v>
      </c>
      <c r="H13" s="126">
        <v>867</v>
      </c>
      <c r="I13" s="126">
        <v>864</v>
      </c>
      <c r="J13" s="126">
        <v>765</v>
      </c>
      <c r="K13" s="126">
        <v>715</v>
      </c>
      <c r="L13" s="126">
        <v>677</v>
      </c>
    </row>
    <row r="14" spans="1:14">
      <c r="B14" s="22" t="s">
        <v>138</v>
      </c>
      <c r="C14" s="126">
        <v>1321</v>
      </c>
      <c r="D14" s="126">
        <v>1214</v>
      </c>
      <c r="E14" s="126">
        <v>1200</v>
      </c>
      <c r="F14" s="126">
        <v>1133</v>
      </c>
      <c r="G14" s="126">
        <v>1086</v>
      </c>
      <c r="H14" s="126">
        <v>917</v>
      </c>
      <c r="I14" s="126">
        <v>876</v>
      </c>
      <c r="J14" s="126">
        <v>752</v>
      </c>
      <c r="K14" s="126">
        <v>764</v>
      </c>
      <c r="L14" s="126">
        <v>731</v>
      </c>
    </row>
    <row r="15" spans="1:14">
      <c r="B15" s="22" t="s">
        <v>139</v>
      </c>
      <c r="C15" s="126">
        <v>2270</v>
      </c>
      <c r="D15" s="126">
        <v>2156</v>
      </c>
      <c r="E15" s="126">
        <v>2183</v>
      </c>
      <c r="F15" s="126">
        <v>2171</v>
      </c>
      <c r="G15" s="126">
        <v>2103</v>
      </c>
      <c r="H15" s="126">
        <v>1950</v>
      </c>
      <c r="I15" s="126">
        <v>1886</v>
      </c>
      <c r="J15" s="126">
        <v>1568</v>
      </c>
      <c r="K15" s="126">
        <v>1538</v>
      </c>
      <c r="L15" s="126">
        <v>1414</v>
      </c>
    </row>
    <row r="16" spans="1:14">
      <c r="B16" s="22" t="s">
        <v>140</v>
      </c>
      <c r="C16" s="126">
        <v>1414</v>
      </c>
      <c r="D16" s="126">
        <v>1312</v>
      </c>
      <c r="E16" s="126">
        <v>1312</v>
      </c>
      <c r="F16" s="126">
        <v>1261</v>
      </c>
      <c r="G16" s="126">
        <v>1235</v>
      </c>
      <c r="H16" s="126">
        <v>1127</v>
      </c>
      <c r="I16" s="126">
        <v>1089</v>
      </c>
      <c r="J16" s="126">
        <v>962</v>
      </c>
      <c r="K16" s="126">
        <v>884</v>
      </c>
      <c r="L16" s="126">
        <v>702</v>
      </c>
    </row>
    <row r="17" spans="2:12">
      <c r="B17" s="152" t="s">
        <v>141</v>
      </c>
      <c r="C17" s="283">
        <v>1526</v>
      </c>
      <c r="D17" s="283">
        <v>1441</v>
      </c>
      <c r="E17" s="283">
        <v>1436</v>
      </c>
      <c r="F17" s="283">
        <v>1390</v>
      </c>
      <c r="G17" s="283">
        <v>1300</v>
      </c>
      <c r="H17" s="283">
        <v>1127</v>
      </c>
      <c r="I17" s="283">
        <v>1046</v>
      </c>
      <c r="J17" s="283">
        <v>909</v>
      </c>
      <c r="K17" s="283">
        <v>952</v>
      </c>
      <c r="L17" s="283">
        <v>674</v>
      </c>
    </row>
    <row r="19" spans="2:12">
      <c r="B19" s="127" t="s">
        <v>142</v>
      </c>
      <c r="C19" s="128"/>
      <c r="D19" s="128"/>
      <c r="E19" s="128"/>
      <c r="F19" s="128"/>
      <c r="G19" s="129"/>
      <c r="H19" s="129"/>
      <c r="I19" s="129"/>
      <c r="J19" s="129"/>
      <c r="K19" s="129"/>
      <c r="L19" s="129"/>
    </row>
    <row r="20" spans="2:12" ht="24">
      <c r="B20" s="130"/>
      <c r="C20" s="132" t="s">
        <v>118</v>
      </c>
      <c r="D20" s="132" t="s">
        <v>119</v>
      </c>
      <c r="E20" s="132" t="s">
        <v>120</v>
      </c>
      <c r="F20" s="132" t="s">
        <v>121</v>
      </c>
      <c r="G20" s="132" t="s">
        <v>122</v>
      </c>
      <c r="H20" s="132" t="s">
        <v>123</v>
      </c>
      <c r="I20" s="132" t="s">
        <v>124</v>
      </c>
      <c r="J20" s="132" t="s">
        <v>125</v>
      </c>
      <c r="K20" s="132" t="s">
        <v>126</v>
      </c>
      <c r="L20" s="132" t="s">
        <v>127</v>
      </c>
    </row>
    <row r="21" spans="2:12">
      <c r="B21" s="22" t="s">
        <v>128</v>
      </c>
      <c r="C21" s="226">
        <v>0.91299999999999992</v>
      </c>
      <c r="D21" s="226">
        <v>0.86799999999999999</v>
      </c>
      <c r="E21" s="226">
        <v>0.79900000000000004</v>
      </c>
      <c r="F21" s="226">
        <v>0.77800000000000002</v>
      </c>
      <c r="G21" s="226">
        <v>0.72400000000000009</v>
      </c>
      <c r="H21" s="226">
        <v>0.61199999999999999</v>
      </c>
      <c r="I21" s="226">
        <v>0.502</v>
      </c>
      <c r="J21" s="226">
        <v>0.39799999999999996</v>
      </c>
      <c r="K21" s="226">
        <v>0.46</v>
      </c>
      <c r="L21" s="226">
        <v>0.40299999999999997</v>
      </c>
    </row>
    <row r="22" spans="2:12">
      <c r="B22" s="22" t="s">
        <v>129</v>
      </c>
      <c r="C22" s="131">
        <v>0.89700000000000002</v>
      </c>
      <c r="D22" s="131">
        <v>0.83</v>
      </c>
      <c r="E22" s="131">
        <v>0.78299999999999992</v>
      </c>
      <c r="F22" s="131">
        <v>0.77200000000000002</v>
      </c>
      <c r="G22" s="131">
        <v>0.70099999999999996</v>
      </c>
      <c r="H22" s="131">
        <v>0.58700000000000008</v>
      </c>
      <c r="I22" s="131">
        <v>0.59599999999999997</v>
      </c>
      <c r="J22" s="131">
        <v>0.496</v>
      </c>
      <c r="K22" s="131">
        <v>0.47399999999999998</v>
      </c>
      <c r="L22" s="131">
        <v>0.39600000000000002</v>
      </c>
    </row>
    <row r="23" spans="2:12">
      <c r="B23" s="22" t="s">
        <v>130</v>
      </c>
      <c r="C23" s="131">
        <v>0.94299999999999995</v>
      </c>
      <c r="D23" s="131">
        <v>0.86599999999999999</v>
      </c>
      <c r="E23" s="131">
        <v>0.82</v>
      </c>
      <c r="F23" s="131">
        <v>0.82599999999999996</v>
      </c>
      <c r="G23" s="131">
        <v>0.79299999999999993</v>
      </c>
      <c r="H23" s="131">
        <v>0.623</v>
      </c>
      <c r="I23" s="131">
        <v>0.57100000000000006</v>
      </c>
      <c r="J23" s="131">
        <v>0.47600000000000003</v>
      </c>
      <c r="K23" s="131">
        <v>0.44799999999999995</v>
      </c>
      <c r="L23" s="131">
        <v>0.43799999999999994</v>
      </c>
    </row>
    <row r="24" spans="2:12">
      <c r="B24" s="22" t="s">
        <v>131</v>
      </c>
      <c r="C24" s="131">
        <v>0.996</v>
      </c>
      <c r="D24" s="131">
        <v>0.94799999999999995</v>
      </c>
      <c r="E24" s="131">
        <v>0.872</v>
      </c>
      <c r="F24" s="131">
        <v>0.83</v>
      </c>
      <c r="G24" s="131">
        <v>0.79400000000000004</v>
      </c>
      <c r="H24" s="131">
        <v>0.627</v>
      </c>
      <c r="I24" s="131">
        <v>0.61899999999999999</v>
      </c>
      <c r="J24" s="131">
        <v>0.52900000000000003</v>
      </c>
      <c r="K24" s="131">
        <v>0.49700000000000005</v>
      </c>
      <c r="L24" s="131">
        <v>0.45299999999999996</v>
      </c>
    </row>
    <row r="25" spans="2:12">
      <c r="B25" s="22" t="s">
        <v>132</v>
      </c>
      <c r="C25" s="131">
        <v>1</v>
      </c>
      <c r="D25" s="131">
        <v>0.89200000000000002</v>
      </c>
      <c r="E25" s="131">
        <v>0.84499999999999997</v>
      </c>
      <c r="F25" s="131">
        <v>0.84900000000000009</v>
      </c>
      <c r="G25" s="131">
        <v>0.79500000000000004</v>
      </c>
      <c r="H25" s="131">
        <v>0.68500000000000005</v>
      </c>
      <c r="I25" s="131">
        <v>0.627</v>
      </c>
      <c r="J25" s="131">
        <v>0.51600000000000001</v>
      </c>
      <c r="K25" s="131">
        <v>0.45399999999999996</v>
      </c>
      <c r="L25" s="131">
        <v>0.51600000000000001</v>
      </c>
    </row>
    <row r="26" spans="2:12">
      <c r="B26" s="22" t="s">
        <v>133</v>
      </c>
      <c r="C26" s="131">
        <v>0.98199999999999998</v>
      </c>
      <c r="D26" s="131">
        <v>0.86099999999999999</v>
      </c>
      <c r="E26" s="131">
        <v>0.82700000000000007</v>
      </c>
      <c r="F26" s="131">
        <v>0.78799999999999992</v>
      </c>
      <c r="G26" s="131">
        <v>0.753</v>
      </c>
      <c r="H26" s="131">
        <v>0.64300000000000002</v>
      </c>
      <c r="I26" s="131">
        <v>0.61399999999999999</v>
      </c>
      <c r="J26" s="131">
        <v>0.50700000000000001</v>
      </c>
      <c r="K26" s="131">
        <v>0.53299999999999992</v>
      </c>
      <c r="L26" s="131">
        <v>0.52200000000000002</v>
      </c>
    </row>
    <row r="27" spans="2:12">
      <c r="B27" s="22" t="s">
        <v>134</v>
      </c>
      <c r="C27" s="131">
        <v>0.94799999999999995</v>
      </c>
      <c r="D27" s="131">
        <v>0.87</v>
      </c>
      <c r="E27" s="131">
        <v>0.83900000000000008</v>
      </c>
      <c r="F27" s="131">
        <v>0.84200000000000008</v>
      </c>
      <c r="G27" s="131">
        <v>0.81599999999999995</v>
      </c>
      <c r="H27" s="131">
        <v>0.64</v>
      </c>
      <c r="I27" s="131">
        <v>0.60299999999999998</v>
      </c>
      <c r="J27" s="131">
        <v>0.499</v>
      </c>
      <c r="K27" s="131">
        <v>0.501</v>
      </c>
      <c r="L27" s="131">
        <v>0.49099999999999999</v>
      </c>
    </row>
    <row r="28" spans="2:12">
      <c r="B28" s="22" t="s">
        <v>135</v>
      </c>
      <c r="C28" s="131">
        <v>0.96099999999999997</v>
      </c>
      <c r="D28" s="131">
        <v>0.85599999999999998</v>
      </c>
      <c r="E28" s="131">
        <v>0.84400000000000008</v>
      </c>
      <c r="F28" s="131">
        <v>0.82299999999999995</v>
      </c>
      <c r="G28" s="131">
        <v>0.78799999999999992</v>
      </c>
      <c r="H28" s="131">
        <v>0.68400000000000005</v>
      </c>
      <c r="I28" s="131">
        <v>0.66400000000000003</v>
      </c>
      <c r="J28" s="131">
        <v>0.57399999999999995</v>
      </c>
      <c r="K28" s="131">
        <v>0.55500000000000005</v>
      </c>
      <c r="L28" s="131">
        <v>0.51200000000000001</v>
      </c>
    </row>
    <row r="29" spans="2:12">
      <c r="B29" s="22" t="s">
        <v>136</v>
      </c>
      <c r="C29" s="131">
        <v>0.877</v>
      </c>
      <c r="D29" s="131">
        <v>0.77400000000000002</v>
      </c>
      <c r="E29" s="131">
        <v>0.76800000000000002</v>
      </c>
      <c r="F29" s="131">
        <v>0.74</v>
      </c>
      <c r="G29" s="131">
        <v>0.69900000000000007</v>
      </c>
      <c r="H29" s="131">
        <v>0.623</v>
      </c>
      <c r="I29" s="131">
        <v>0.56999999999999995</v>
      </c>
      <c r="J29" s="131">
        <v>0.51100000000000001</v>
      </c>
      <c r="K29" s="131">
        <v>0.499</v>
      </c>
      <c r="L29" s="131">
        <v>0.42799999999999999</v>
      </c>
    </row>
    <row r="30" spans="2:12">
      <c r="B30" s="22" t="s">
        <v>137</v>
      </c>
      <c r="C30" s="131">
        <v>0.99199999999999999</v>
      </c>
      <c r="D30" s="131">
        <v>0.90800000000000003</v>
      </c>
      <c r="E30" s="131">
        <v>0.88500000000000001</v>
      </c>
      <c r="F30" s="131">
        <v>0.89100000000000001</v>
      </c>
      <c r="G30" s="131">
        <v>0.85299999999999998</v>
      </c>
      <c r="H30" s="131">
        <v>0.70699999999999996</v>
      </c>
      <c r="I30" s="131">
        <v>0.70399999999999996</v>
      </c>
      <c r="J30" s="131">
        <v>0.61299999999999999</v>
      </c>
      <c r="K30" s="131">
        <v>0.57499999999999996</v>
      </c>
      <c r="L30" s="131">
        <v>0.56399999999999995</v>
      </c>
    </row>
    <row r="31" spans="2:12">
      <c r="B31" s="22" t="s">
        <v>138</v>
      </c>
      <c r="C31" s="131">
        <v>0.97851851851851857</v>
      </c>
      <c r="D31" s="131">
        <v>0.89925925925925931</v>
      </c>
      <c r="E31" s="131">
        <v>0.88888888888888884</v>
      </c>
      <c r="F31" s="131">
        <v>0.83925925925925926</v>
      </c>
      <c r="G31" s="131">
        <v>0.80444444444444441</v>
      </c>
      <c r="H31" s="131">
        <v>0.70619946091644203</v>
      </c>
      <c r="I31" s="131">
        <v>0.67462456680785521</v>
      </c>
      <c r="J31" s="131">
        <v>0.60694108151735271</v>
      </c>
      <c r="K31" s="131">
        <v>0.62063363119415105</v>
      </c>
      <c r="L31" s="131">
        <v>0.6112040133779264</v>
      </c>
    </row>
    <row r="32" spans="2:12">
      <c r="B32" s="22" t="s">
        <v>139</v>
      </c>
      <c r="C32" s="131">
        <v>1.5601374570446735</v>
      </c>
      <c r="D32" s="131">
        <v>1.4817869415807561</v>
      </c>
      <c r="E32" s="131">
        <v>1.5003436426116838</v>
      </c>
      <c r="F32" s="131">
        <v>1.4920962199312715</v>
      </c>
      <c r="G32" s="131">
        <v>1.445360824742268</v>
      </c>
      <c r="H32" s="131">
        <v>1.338366506520247</v>
      </c>
      <c r="I32" s="131">
        <v>1.2944406314344543</v>
      </c>
      <c r="J32" s="131">
        <v>1.1148240312833273</v>
      </c>
      <c r="K32" s="131">
        <v>1.1358936484490398</v>
      </c>
      <c r="L32" s="131">
        <v>1.0276162790697674</v>
      </c>
    </row>
    <row r="33" spans="2:12">
      <c r="B33" s="22" t="s">
        <v>140</v>
      </c>
      <c r="C33" s="131">
        <v>1.0187319884726225</v>
      </c>
      <c r="D33" s="131">
        <v>0.94524495677233433</v>
      </c>
      <c r="E33" s="131">
        <v>0.94524495677233433</v>
      </c>
      <c r="F33" s="131">
        <v>0.90850144092219021</v>
      </c>
      <c r="G33" s="131">
        <v>0.88976945244956773</v>
      </c>
      <c r="H33" s="131">
        <v>0.77324185248713551</v>
      </c>
      <c r="I33" s="131">
        <v>0.74716981132075466</v>
      </c>
      <c r="J33" s="131">
        <v>0.64455611390284762</v>
      </c>
      <c r="K33" s="131">
        <v>0.6063100137174211</v>
      </c>
      <c r="L33" s="131">
        <v>0.52329481923220278</v>
      </c>
    </row>
    <row r="34" spans="2:12">
      <c r="B34" s="152" t="s">
        <v>141</v>
      </c>
      <c r="C34" s="284">
        <v>0.99543378995433784</v>
      </c>
      <c r="D34" s="284">
        <v>0.93998695368558383</v>
      </c>
      <c r="E34" s="284">
        <v>0.93672537508153941</v>
      </c>
      <c r="F34" s="284">
        <v>0.90671885192433133</v>
      </c>
      <c r="G34" s="284">
        <v>0.84801043705153289</v>
      </c>
      <c r="H34" s="284">
        <v>0.74983366600133072</v>
      </c>
      <c r="I34" s="284">
        <v>0.69594145043246836</v>
      </c>
      <c r="J34" s="284">
        <v>0.60338533023564556</v>
      </c>
      <c r="K34" s="284">
        <v>0.61818181818181817</v>
      </c>
      <c r="L34" s="284">
        <v>0.48263515932688866</v>
      </c>
    </row>
    <row r="36" spans="2:12" ht="27" customHeight="1">
      <c r="B36" s="127" t="s">
        <v>143</v>
      </c>
      <c r="C36" s="128"/>
      <c r="D36" s="128"/>
      <c r="E36" s="128"/>
      <c r="F36" s="128"/>
      <c r="G36" s="129"/>
      <c r="H36" s="129"/>
      <c r="I36" s="129"/>
      <c r="J36" s="129"/>
      <c r="K36" s="129"/>
      <c r="L36" s="129"/>
    </row>
    <row r="37" spans="2:12" ht="27" customHeight="1">
      <c r="B37" s="130"/>
      <c r="C37" s="132" t="s">
        <v>118</v>
      </c>
      <c r="D37" s="132" t="s">
        <v>119</v>
      </c>
      <c r="E37" s="132" t="s">
        <v>120</v>
      </c>
      <c r="F37" s="132" t="s">
        <v>121</v>
      </c>
      <c r="G37" s="132" t="s">
        <v>122</v>
      </c>
      <c r="H37" s="132" t="s">
        <v>123</v>
      </c>
      <c r="I37" s="132" t="s">
        <v>124</v>
      </c>
      <c r="J37" s="132" t="s">
        <v>125</v>
      </c>
      <c r="K37" s="132" t="s">
        <v>126</v>
      </c>
      <c r="L37" s="132" t="s">
        <v>127</v>
      </c>
    </row>
    <row r="38" spans="2:12">
      <c r="B38" s="22" t="s">
        <v>131</v>
      </c>
      <c r="C38" s="131">
        <v>1</v>
      </c>
      <c r="D38" s="131">
        <v>0.97608511837655021</v>
      </c>
      <c r="E38" s="131">
        <v>0.96765783540022543</v>
      </c>
      <c r="F38" s="131">
        <v>0.96266910935738448</v>
      </c>
      <c r="G38" s="131">
        <v>0.93651352874859073</v>
      </c>
      <c r="H38" s="131">
        <v>0.84954767449048985</v>
      </c>
      <c r="I38" s="131">
        <v>0.81869199964281048</v>
      </c>
      <c r="J38" s="131">
        <v>0.71479768473439365</v>
      </c>
      <c r="K38" s="131">
        <v>0.68876847694050525</v>
      </c>
      <c r="L38" s="131">
        <v>0.62772355723229178</v>
      </c>
    </row>
    <row r="39" spans="2:12">
      <c r="B39" s="22" t="s">
        <v>132</v>
      </c>
      <c r="C39" s="131">
        <v>1</v>
      </c>
      <c r="D39" s="131">
        <v>0.97010112052473341</v>
      </c>
      <c r="E39" s="131">
        <v>0.96392456955452299</v>
      </c>
      <c r="F39" s="131">
        <v>0.95207707023776988</v>
      </c>
      <c r="G39" s="131">
        <v>0.92708390270565733</v>
      </c>
      <c r="H39" s="131">
        <v>0.83689108198546136</v>
      </c>
      <c r="I39" s="131">
        <v>0.80694490636729543</v>
      </c>
      <c r="J39" s="131">
        <v>0.72615759980695482</v>
      </c>
      <c r="K39" s="131">
        <v>0.70266668443567837</v>
      </c>
      <c r="L39" s="131">
        <v>0.64431835856929354</v>
      </c>
    </row>
    <row r="40" spans="2:12">
      <c r="B40" s="22" t="s">
        <v>133</v>
      </c>
      <c r="C40" s="131">
        <v>1</v>
      </c>
      <c r="D40" s="131">
        <v>0.9687816312396782</v>
      </c>
      <c r="E40" s="131">
        <v>0.96469287731074527</v>
      </c>
      <c r="F40" s="131">
        <v>0.95533003036599018</v>
      </c>
      <c r="G40" s="131">
        <v>0.93577859464066915</v>
      </c>
      <c r="H40" s="131">
        <v>0.8564739709043907</v>
      </c>
      <c r="I40" s="131">
        <v>0.82041440799799537</v>
      </c>
      <c r="J40" s="131">
        <v>0.73713347283659592</v>
      </c>
      <c r="K40" s="131">
        <v>0.70565956646700156</v>
      </c>
      <c r="L40" s="131">
        <v>0.66467336416307876</v>
      </c>
    </row>
    <row r="41" spans="2:12">
      <c r="B41" s="22" t="s">
        <v>134</v>
      </c>
      <c r="C41" s="131">
        <v>1</v>
      </c>
      <c r="D41" s="131">
        <v>0.97202834532182081</v>
      </c>
      <c r="E41" s="131">
        <v>0.97268226282145387</v>
      </c>
      <c r="F41" s="131">
        <v>0.95985747267559018</v>
      </c>
      <c r="G41" s="131">
        <v>0.93600950182162734</v>
      </c>
      <c r="H41" s="131">
        <v>0.85497534125362729</v>
      </c>
      <c r="I41" s="131">
        <v>0.83427240432536531</v>
      </c>
      <c r="J41" s="131">
        <v>0.74741900918184678</v>
      </c>
      <c r="K41" s="131">
        <v>0.7098435513582233</v>
      </c>
      <c r="L41" s="131">
        <v>0.64903386578942157</v>
      </c>
    </row>
    <row r="42" spans="2:12">
      <c r="B42" s="22" t="s">
        <v>135</v>
      </c>
      <c r="C42" s="131">
        <v>1</v>
      </c>
      <c r="D42" s="131">
        <v>0.97431624609850287</v>
      </c>
      <c r="E42" s="131">
        <v>0.97161826165158971</v>
      </c>
      <c r="F42" s="131">
        <v>0.9622546685711264</v>
      </c>
      <c r="G42" s="131">
        <v>0.94426810559170504</v>
      </c>
      <c r="H42" s="131">
        <v>0.86429859498449668</v>
      </c>
      <c r="I42" s="131">
        <v>0.83365550524772647</v>
      </c>
      <c r="J42" s="131">
        <v>0.74982400730607512</v>
      </c>
      <c r="K42" s="131">
        <v>0.72846183982711343</v>
      </c>
      <c r="L42" s="131">
        <v>0.66114434330299088</v>
      </c>
    </row>
    <row r="43" spans="2:12">
      <c r="B43" s="22" t="s">
        <v>136</v>
      </c>
      <c r="C43" s="131">
        <v>0.99199999999999999</v>
      </c>
      <c r="D43" s="131">
        <v>0.94599999999999995</v>
      </c>
      <c r="E43" s="131">
        <v>0.94699999999999995</v>
      </c>
      <c r="F43" s="131">
        <v>0.93</v>
      </c>
      <c r="G43" s="131">
        <v>0.9</v>
      </c>
      <c r="H43" s="131">
        <v>0.81699999999999995</v>
      </c>
      <c r="I43" s="131">
        <v>0.79300000000000004</v>
      </c>
      <c r="J43" s="131">
        <v>0.71499999999999997</v>
      </c>
      <c r="K43" s="131">
        <v>0.67900000000000005</v>
      </c>
      <c r="L43" s="131">
        <v>0.625</v>
      </c>
    </row>
    <row r="44" spans="2:12">
      <c r="B44" s="22" t="s">
        <v>144</v>
      </c>
      <c r="C44" s="131">
        <v>1</v>
      </c>
      <c r="D44" s="131">
        <v>0.96099999999999997</v>
      </c>
      <c r="E44" s="131">
        <v>0.96299999999999997</v>
      </c>
      <c r="F44" s="131">
        <v>0.95199999999999996</v>
      </c>
      <c r="G44" s="131">
        <v>0.93799999999999994</v>
      </c>
      <c r="H44" s="131">
        <v>0.84299999999999997</v>
      </c>
      <c r="I44" s="131">
        <v>0.81899999999999995</v>
      </c>
      <c r="J44" s="131">
        <v>0.71</v>
      </c>
      <c r="K44" s="131">
        <v>0.67600000000000005</v>
      </c>
      <c r="L44" s="131">
        <v>0.629</v>
      </c>
    </row>
    <row r="45" spans="2:12">
      <c r="B45" s="22" t="s">
        <v>138</v>
      </c>
      <c r="C45" s="131">
        <v>1.0014536036155086</v>
      </c>
      <c r="D45" s="131">
        <v>0.96664640431323834</v>
      </c>
      <c r="E45" s="131">
        <v>0.97066363612337125</v>
      </c>
      <c r="F45" s="131">
        <v>0.95939160081401798</v>
      </c>
      <c r="G45" s="131">
        <v>0.94102333694531803</v>
      </c>
      <c r="H45" s="131">
        <v>0.85849026047638477</v>
      </c>
      <c r="I45" s="131">
        <v>0.83374468002409774</v>
      </c>
      <c r="J45" s="131">
        <v>0.74243848631845477</v>
      </c>
      <c r="K45" s="131">
        <v>0.70611295927579432</v>
      </c>
      <c r="L45" s="131">
        <v>0.6424145688539219</v>
      </c>
    </row>
    <row r="46" spans="2:12">
      <c r="B46" s="22" t="s">
        <v>139</v>
      </c>
      <c r="C46" s="131">
        <v>1.0189741755111235</v>
      </c>
      <c r="D46" s="131">
        <v>0.97971406235507674</v>
      </c>
      <c r="E46" s="131">
        <v>0.98349034728571239</v>
      </c>
      <c r="F46" s="131">
        <v>0.96920671516211521</v>
      </c>
      <c r="G46" s="131">
        <v>0.94836427236951937</v>
      </c>
      <c r="H46" s="131">
        <v>0.8667069659211305</v>
      </c>
      <c r="I46" s="131">
        <v>0.84282640771145734</v>
      </c>
      <c r="J46" s="131">
        <v>0.75470429254799454</v>
      </c>
      <c r="K46" s="131">
        <v>0.72216193024077535</v>
      </c>
      <c r="L46" s="131">
        <v>0.61839294920580368</v>
      </c>
    </row>
    <row r="47" spans="2:12">
      <c r="B47" s="22" t="s">
        <v>140</v>
      </c>
      <c r="C47" s="131">
        <v>1.0158932232689653</v>
      </c>
      <c r="D47" s="131">
        <v>0.97263578253353522</v>
      </c>
      <c r="E47" s="131">
        <v>0.98174825455958614</v>
      </c>
      <c r="F47" s="131">
        <v>0.96904439649973872</v>
      </c>
      <c r="G47" s="131">
        <v>0.95130187743725125</v>
      </c>
      <c r="H47" s="131">
        <v>0.86818865273373125</v>
      </c>
      <c r="I47" s="131">
        <v>0.82277857663442788</v>
      </c>
      <c r="J47" s="131">
        <v>0.72240407696948694</v>
      </c>
      <c r="K47" s="131">
        <v>0.68450156161998876</v>
      </c>
      <c r="L47" s="131">
        <v>0.55004207311372211</v>
      </c>
    </row>
    <row r="48" spans="2:12">
      <c r="B48" s="152" t="s">
        <v>141</v>
      </c>
      <c r="C48" s="284">
        <v>1.0104583772391991</v>
      </c>
      <c r="D48" s="284">
        <v>0.97513171759747097</v>
      </c>
      <c r="E48" s="284">
        <v>0.97651475237091678</v>
      </c>
      <c r="F48" s="284">
        <v>0.96008956796628031</v>
      </c>
      <c r="G48" s="284">
        <v>0.92095626975763967</v>
      </c>
      <c r="H48" s="284">
        <v>0.8262976325283754</v>
      </c>
      <c r="I48" s="284">
        <v>0.76310799778790195</v>
      </c>
      <c r="J48" s="284">
        <v>0.66966297989864643</v>
      </c>
      <c r="K48" s="284">
        <v>0.63840103159252093</v>
      </c>
      <c r="L48" s="284">
        <v>0.52593954118462649</v>
      </c>
    </row>
    <row r="49" spans="2:12">
      <c r="B49" s="122" t="s">
        <v>71</v>
      </c>
      <c r="C49" s="134"/>
      <c r="D49" s="134"/>
      <c r="E49" s="134"/>
      <c r="F49" s="134"/>
      <c r="G49" s="134"/>
      <c r="H49" s="134"/>
      <c r="I49" s="134"/>
      <c r="J49" s="134"/>
      <c r="K49" s="134"/>
      <c r="L49" s="134"/>
    </row>
    <row r="50" spans="2:12">
      <c r="B50" s="133" t="s">
        <v>145</v>
      </c>
      <c r="C50" s="134"/>
      <c r="D50" s="134"/>
      <c r="E50" s="134"/>
      <c r="F50" s="134"/>
      <c r="G50" s="134"/>
      <c r="H50" s="134"/>
      <c r="I50" s="134"/>
      <c r="J50" s="134"/>
      <c r="K50" s="134"/>
      <c r="L50" s="134"/>
    </row>
    <row r="51" spans="2:12">
      <c r="B51" s="133" t="s">
        <v>146</v>
      </c>
      <c r="C51" s="134"/>
      <c r="D51" s="134"/>
      <c r="E51" s="134"/>
      <c r="F51" s="134"/>
      <c r="G51" s="134"/>
      <c r="H51" s="134"/>
      <c r="I51" s="134"/>
      <c r="J51" s="134"/>
      <c r="K51" s="134"/>
      <c r="L51" s="134"/>
    </row>
    <row r="52" spans="2:12">
      <c r="B52" s="133" t="s">
        <v>147</v>
      </c>
    </row>
    <row r="53" spans="2:12">
      <c r="B53" s="133" t="s">
        <v>148</v>
      </c>
    </row>
    <row r="54" spans="2:12">
      <c r="B54" s="133" t="s">
        <v>149</v>
      </c>
    </row>
    <row r="55" spans="2:12">
      <c r="B55" s="133" t="s">
        <v>150</v>
      </c>
    </row>
  </sheetData>
  <mergeCells count="1">
    <mergeCell ref="B1:D1"/>
  </mergeCells>
  <hyperlinks>
    <hyperlink ref="A1" r:id="rId1" location="Index!A1" xr:uid="{8E6DCB99-C544-4B2F-A024-551FBD107384}"/>
  </hyperlinks>
  <pageMargins left="0.25" right="0.25" top="0.75" bottom="0.75" header="0.3" footer="0.3"/>
  <pageSetup paperSize="9" scale="58" orientation="landscape" r:id="rId2"/>
  <headerFooter>
    <oddFooter>&amp;L&amp;1#&amp;"Calibri"&amp;11&amp;K000000OFFICIAL: Sensitive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N9"/>
  <sheetViews>
    <sheetView showGridLines="0" zoomScaleNormal="100" zoomScaleSheetLayoutView="70" workbookViewId="0">
      <selection activeCell="E27" sqref="E27"/>
    </sheetView>
  </sheetViews>
  <sheetFormatPr defaultRowHeight="14.5"/>
  <cols>
    <col min="3" max="3" width="27.7265625" customWidth="1"/>
  </cols>
  <sheetData>
    <row r="1" spans="1:14">
      <c r="A1" s="1" t="s">
        <v>59</v>
      </c>
      <c r="B1" s="298" t="s">
        <v>151</v>
      </c>
      <c r="C1" s="298"/>
      <c r="D1" s="298"/>
      <c r="E1" s="298"/>
      <c r="F1" s="298"/>
      <c r="N1" s="1"/>
    </row>
    <row r="2" spans="1:14" ht="22.5" customHeight="1">
      <c r="B2" s="227" t="s">
        <v>62</v>
      </c>
      <c r="C2" s="228" t="s">
        <v>152</v>
      </c>
      <c r="D2" s="3"/>
      <c r="E2" s="3"/>
      <c r="F2" s="3"/>
    </row>
    <row r="3" spans="1:14">
      <c r="B3" s="255" t="s">
        <v>153</v>
      </c>
      <c r="C3" s="255">
        <v>485</v>
      </c>
      <c r="D3" s="3"/>
      <c r="E3" s="3"/>
      <c r="F3" s="3"/>
    </row>
    <row r="4" spans="1:14">
      <c r="B4" s="255" t="s">
        <v>154</v>
      </c>
      <c r="C4" s="255">
        <v>430</v>
      </c>
      <c r="D4" s="3"/>
      <c r="E4" s="3"/>
      <c r="F4" s="3"/>
    </row>
    <row r="5" spans="1:14">
      <c r="B5" s="255" t="s">
        <v>155</v>
      </c>
      <c r="C5" s="255">
        <v>405</v>
      </c>
      <c r="D5" s="3"/>
      <c r="E5" s="3"/>
      <c r="F5" s="3"/>
    </row>
    <row r="6" spans="1:14">
      <c r="B6" s="256" t="s">
        <v>156</v>
      </c>
      <c r="C6" s="256">
        <v>465</v>
      </c>
      <c r="D6" s="3"/>
      <c r="E6" s="3"/>
      <c r="F6" s="3"/>
    </row>
    <row r="7" spans="1:14">
      <c r="B7" s="13" t="s">
        <v>157</v>
      </c>
      <c r="C7" s="3"/>
      <c r="D7" s="3"/>
      <c r="E7" s="3"/>
      <c r="F7" s="3"/>
    </row>
    <row r="8" spans="1:14">
      <c r="B8" s="13" t="s">
        <v>158</v>
      </c>
      <c r="C8" s="3"/>
      <c r="D8" s="3"/>
      <c r="E8" s="3"/>
      <c r="F8" s="3"/>
      <c r="G8" s="52"/>
      <c r="H8" s="52"/>
      <c r="I8" s="52"/>
      <c r="J8" s="52"/>
      <c r="K8" s="52"/>
      <c r="L8" s="52"/>
    </row>
    <row r="9" spans="1:14">
      <c r="G9" s="52"/>
      <c r="H9" s="52"/>
      <c r="I9" s="52"/>
      <c r="J9" s="52"/>
      <c r="K9" s="52"/>
      <c r="L9" s="52"/>
    </row>
  </sheetData>
  <mergeCells count="1">
    <mergeCell ref="B1:F1"/>
  </mergeCells>
  <hyperlinks>
    <hyperlink ref="A1" r:id="rId1" location="Index!A1" xr:uid="{F3663EDD-9057-4A21-87BB-0F63E03D8103}"/>
  </hyperlinks>
  <pageMargins left="0.7" right="0.7" top="0.75" bottom="0.75" header="0.3" footer="0.3"/>
  <pageSetup paperSize="9" scale="88" orientation="landscape" r:id="rId2"/>
  <headerFooter>
    <oddFooter>&amp;L&amp;1#&amp;"Calibri"&amp;11&amp;K000000OFFICIAL: Sensitive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H21"/>
  <sheetViews>
    <sheetView showGridLines="0" zoomScaleNormal="100" zoomScaleSheetLayoutView="40" workbookViewId="0">
      <selection activeCell="G31" sqref="G31"/>
    </sheetView>
  </sheetViews>
  <sheetFormatPr defaultRowHeight="14.5"/>
  <cols>
    <col min="3" max="3" width="13.453125" customWidth="1"/>
    <col min="4" max="4" width="13.26953125" customWidth="1"/>
    <col min="5" max="5" width="14" customWidth="1"/>
    <col min="6" max="8" width="13.453125" bestFit="1" customWidth="1"/>
  </cols>
  <sheetData>
    <row r="1" spans="1:8">
      <c r="A1" s="1" t="s">
        <v>59</v>
      </c>
      <c r="B1" s="16" t="s">
        <v>159</v>
      </c>
      <c r="C1" s="2"/>
      <c r="D1" s="2"/>
      <c r="E1" s="2"/>
      <c r="F1" s="2"/>
      <c r="G1" s="2"/>
      <c r="H1" s="2"/>
    </row>
    <row r="2" spans="1:8" ht="24">
      <c r="B2" s="26" t="s">
        <v>62</v>
      </c>
      <c r="C2" s="26" t="s">
        <v>160</v>
      </c>
      <c r="D2" s="26" t="s">
        <v>161</v>
      </c>
      <c r="E2" s="26" t="s">
        <v>162</v>
      </c>
      <c r="F2" s="26" t="s">
        <v>163</v>
      </c>
      <c r="G2" s="26" t="s">
        <v>164</v>
      </c>
      <c r="H2" s="26" t="s">
        <v>165</v>
      </c>
    </row>
    <row r="3" spans="1:8">
      <c r="B3" s="89">
        <v>2007</v>
      </c>
      <c r="C3" s="79">
        <v>86.82</v>
      </c>
      <c r="D3" s="79">
        <v>89.8</v>
      </c>
      <c r="E3" s="79">
        <v>74.31</v>
      </c>
      <c r="F3" s="79">
        <v>91.72</v>
      </c>
      <c r="G3" s="79">
        <v>93.67</v>
      </c>
      <c r="H3" s="79">
        <v>85.65</v>
      </c>
    </row>
    <row r="4" spans="1:8">
      <c r="B4" s="89">
        <v>2008</v>
      </c>
      <c r="C4" s="79">
        <v>85.67</v>
      </c>
      <c r="D4" s="79">
        <v>90.74</v>
      </c>
      <c r="E4" s="79">
        <v>78.900000000000006</v>
      </c>
      <c r="F4" s="79">
        <v>91.76</v>
      </c>
      <c r="G4" s="79">
        <v>93.61</v>
      </c>
      <c r="H4" s="79">
        <v>83.11</v>
      </c>
    </row>
    <row r="5" spans="1:8">
      <c r="B5" s="89">
        <v>2009</v>
      </c>
      <c r="C5" s="79">
        <v>86.6</v>
      </c>
      <c r="D5" s="79">
        <v>92.28</v>
      </c>
      <c r="E5" s="79">
        <v>79.319999999999993</v>
      </c>
      <c r="F5" s="79">
        <v>92.18</v>
      </c>
      <c r="G5" s="79">
        <v>93.4</v>
      </c>
      <c r="H5" s="79">
        <v>85.48</v>
      </c>
    </row>
    <row r="6" spans="1:8">
      <c r="B6" s="89">
        <v>2010</v>
      </c>
      <c r="C6" s="79">
        <v>84.97</v>
      </c>
      <c r="D6" s="79">
        <v>92.48</v>
      </c>
      <c r="E6" s="79">
        <v>85.48</v>
      </c>
      <c r="F6" s="79">
        <v>92.02</v>
      </c>
      <c r="G6" s="79">
        <v>93.15</v>
      </c>
      <c r="H6" s="79">
        <v>90.07</v>
      </c>
    </row>
    <row r="7" spans="1:8">
      <c r="B7" s="89">
        <v>2011</v>
      </c>
      <c r="C7" s="79">
        <v>83.9</v>
      </c>
      <c r="D7" s="79">
        <v>92.24</v>
      </c>
      <c r="E7" s="79">
        <v>86.58</v>
      </c>
      <c r="F7" s="79">
        <v>92.39</v>
      </c>
      <c r="G7" s="79">
        <v>93.46</v>
      </c>
      <c r="H7" s="79">
        <v>91.18</v>
      </c>
    </row>
    <row r="8" spans="1:8">
      <c r="B8" s="89">
        <v>2012</v>
      </c>
      <c r="C8" s="79">
        <v>86.7</v>
      </c>
      <c r="D8" s="79">
        <v>89.14</v>
      </c>
      <c r="E8" s="79">
        <v>90.86</v>
      </c>
      <c r="F8" s="79">
        <v>92.35</v>
      </c>
      <c r="G8" s="79">
        <v>93.38</v>
      </c>
      <c r="H8" s="79">
        <v>91.99</v>
      </c>
    </row>
    <row r="9" spans="1:8">
      <c r="B9" s="89">
        <v>2013</v>
      </c>
      <c r="C9" s="79">
        <v>85.32</v>
      </c>
      <c r="D9" s="79">
        <v>91.48</v>
      </c>
      <c r="E9" s="79">
        <v>91.64</v>
      </c>
      <c r="F9" s="79">
        <v>91.04</v>
      </c>
      <c r="G9" s="79">
        <v>92.79</v>
      </c>
      <c r="H9" s="79">
        <v>92.64</v>
      </c>
    </row>
    <row r="10" spans="1:8">
      <c r="B10" s="89">
        <v>2014</v>
      </c>
      <c r="C10" s="79">
        <v>86.79</v>
      </c>
      <c r="D10" s="79">
        <v>89.71</v>
      </c>
      <c r="E10" s="79">
        <v>91.77</v>
      </c>
      <c r="F10" s="79">
        <v>90.83</v>
      </c>
      <c r="G10" s="79">
        <v>91.59</v>
      </c>
      <c r="H10" s="79">
        <v>92.46</v>
      </c>
    </row>
    <row r="11" spans="1:8">
      <c r="B11" s="89">
        <v>2015</v>
      </c>
      <c r="C11" s="79">
        <v>87.11</v>
      </c>
      <c r="D11" s="79">
        <v>83.76</v>
      </c>
      <c r="E11" s="79">
        <v>92.51</v>
      </c>
      <c r="F11" s="79">
        <v>92.18</v>
      </c>
      <c r="G11" s="79">
        <v>89.72</v>
      </c>
      <c r="H11" s="79">
        <v>93.02</v>
      </c>
    </row>
    <row r="12" spans="1:8">
      <c r="B12" s="89">
        <v>2016</v>
      </c>
      <c r="C12" s="79">
        <v>90.62</v>
      </c>
      <c r="D12" s="79">
        <v>89.32</v>
      </c>
      <c r="E12" s="79">
        <v>93.66</v>
      </c>
      <c r="F12" s="79">
        <v>93.35</v>
      </c>
      <c r="G12" s="79">
        <v>91.61</v>
      </c>
      <c r="H12" s="79">
        <v>93.63</v>
      </c>
    </row>
    <row r="13" spans="1:8">
      <c r="B13" s="89">
        <v>2017</v>
      </c>
      <c r="C13" s="79">
        <v>93.06</v>
      </c>
      <c r="D13" s="79">
        <v>88.82</v>
      </c>
      <c r="E13" s="79">
        <v>94.65</v>
      </c>
      <c r="F13" s="79">
        <v>94.25</v>
      </c>
      <c r="G13" s="79">
        <v>90.85</v>
      </c>
      <c r="H13" s="79">
        <v>94.55</v>
      </c>
    </row>
    <row r="14" spans="1:8">
      <c r="B14" s="89">
        <v>2018</v>
      </c>
      <c r="C14" s="79">
        <v>93.51</v>
      </c>
      <c r="D14" s="79">
        <v>89.08</v>
      </c>
      <c r="E14" s="79" t="s">
        <v>166</v>
      </c>
      <c r="F14" s="79">
        <v>94.31</v>
      </c>
      <c r="G14" s="79">
        <v>91.17</v>
      </c>
      <c r="H14" s="79">
        <v>95.52</v>
      </c>
    </row>
    <row r="15" spans="1:8">
      <c r="B15" s="89">
        <v>2019</v>
      </c>
      <c r="C15" s="79">
        <v>92.08</v>
      </c>
      <c r="D15" s="79">
        <v>90.56</v>
      </c>
      <c r="E15" s="79" t="s">
        <v>166</v>
      </c>
      <c r="F15" s="79">
        <v>94.71</v>
      </c>
      <c r="G15" s="79">
        <v>92.38</v>
      </c>
      <c r="H15" s="79">
        <v>95.69</v>
      </c>
    </row>
    <row r="16" spans="1:8">
      <c r="B16" s="89">
        <v>2020</v>
      </c>
      <c r="C16" s="79">
        <v>94.34</v>
      </c>
      <c r="D16" s="79">
        <v>93.93</v>
      </c>
      <c r="E16" s="79" t="s">
        <v>166</v>
      </c>
      <c r="F16" s="79">
        <v>95.08</v>
      </c>
      <c r="G16" s="79">
        <v>93.16</v>
      </c>
      <c r="H16" s="79">
        <v>96.06</v>
      </c>
    </row>
    <row r="17" spans="2:8">
      <c r="B17" s="186">
        <v>2021</v>
      </c>
      <c r="C17" s="185">
        <v>93.66</v>
      </c>
      <c r="D17" s="185">
        <v>92.22</v>
      </c>
      <c r="E17" s="185" t="s">
        <v>166</v>
      </c>
      <c r="F17" s="185">
        <v>94.96</v>
      </c>
      <c r="G17" s="185">
        <v>92.92</v>
      </c>
      <c r="H17" s="185">
        <v>95.76</v>
      </c>
    </row>
    <row r="18" spans="2:8">
      <c r="B18" s="10" t="s">
        <v>167</v>
      </c>
    </row>
    <row r="19" spans="2:8">
      <c r="B19" s="10" t="s">
        <v>168</v>
      </c>
    </row>
    <row r="20" spans="2:8">
      <c r="B20" s="10" t="s">
        <v>169</v>
      </c>
    </row>
    <row r="21" spans="2:8">
      <c r="B21" s="10" t="s">
        <v>170</v>
      </c>
    </row>
  </sheetData>
  <hyperlinks>
    <hyperlink ref="A1" r:id="rId1" location="Index!A1" xr:uid="{C8E215D8-5825-4492-B3D6-14CC5681471D}"/>
  </hyperlinks>
  <pageMargins left="0.7" right="0.7" top="0.75" bottom="0.75" header="0.3" footer="0.3"/>
  <pageSetup paperSize="9" scale="74" orientation="landscape" r:id="rId2"/>
  <headerFooter>
    <oddFooter>&amp;L&amp;1#&amp;"Calibri"&amp;11&amp;K000000OFFICIAL: Sensitive</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O25"/>
  <sheetViews>
    <sheetView showGridLines="0" zoomScaleNormal="100" workbookViewId="0">
      <selection activeCell="B21" sqref="B21"/>
    </sheetView>
  </sheetViews>
  <sheetFormatPr defaultRowHeight="14.5"/>
  <cols>
    <col min="2" max="2" width="8.7265625" customWidth="1"/>
    <col min="3" max="3" width="25.7265625" customWidth="1"/>
    <col min="4" max="4" width="25.54296875" customWidth="1"/>
    <col min="5" max="5" width="27.54296875" customWidth="1"/>
    <col min="6" max="6" width="22.81640625" customWidth="1"/>
    <col min="7" max="7" width="16.81640625" customWidth="1"/>
    <col min="8" max="8" width="24.1796875" customWidth="1"/>
    <col min="9" max="9" width="19.453125" customWidth="1"/>
    <col min="12" max="12" width="13" customWidth="1"/>
  </cols>
  <sheetData>
    <row r="1" spans="1:9">
      <c r="A1" s="1" t="s">
        <v>59</v>
      </c>
      <c r="B1" s="100" t="s">
        <v>171</v>
      </c>
      <c r="C1" s="100"/>
      <c r="D1" s="100"/>
      <c r="E1" s="100"/>
      <c r="F1" s="3"/>
      <c r="G1" s="3"/>
      <c r="H1" s="3"/>
      <c r="I1" s="2"/>
    </row>
    <row r="2" spans="1:9" ht="23">
      <c r="B2" s="101" t="s">
        <v>62</v>
      </c>
      <c r="C2" s="101" t="s">
        <v>172</v>
      </c>
      <c r="D2" s="101" t="s">
        <v>173</v>
      </c>
      <c r="E2" s="101" t="s">
        <v>174</v>
      </c>
      <c r="F2" s="101" t="s">
        <v>175</v>
      </c>
    </row>
    <row r="3" spans="1:9">
      <c r="B3" s="97">
        <v>2017</v>
      </c>
      <c r="C3" s="250">
        <v>186</v>
      </c>
      <c r="D3" s="165">
        <v>2.1828423893909165E-2</v>
      </c>
      <c r="E3" s="102">
        <v>4006</v>
      </c>
      <c r="F3" s="165">
        <v>0.01</v>
      </c>
    </row>
    <row r="4" spans="1:9">
      <c r="B4" s="97">
        <v>2018</v>
      </c>
      <c r="C4" s="250">
        <v>533</v>
      </c>
      <c r="D4" s="165">
        <v>6.1490539916935857E-2</v>
      </c>
      <c r="E4" s="102">
        <v>12312</v>
      </c>
      <c r="F4" s="165">
        <v>0.03</v>
      </c>
    </row>
    <row r="5" spans="1:9">
      <c r="B5" s="97">
        <v>2019</v>
      </c>
      <c r="C5" s="250">
        <v>668</v>
      </c>
      <c r="D5" s="166">
        <v>7.6684651589943753E-2</v>
      </c>
      <c r="E5" s="138">
        <v>18315</v>
      </c>
      <c r="F5" s="166">
        <v>0.04</v>
      </c>
    </row>
    <row r="6" spans="1:9">
      <c r="B6" s="97" t="s">
        <v>176</v>
      </c>
      <c r="C6" s="250">
        <v>436</v>
      </c>
      <c r="D6" s="166">
        <v>4.9209932279909704E-2</v>
      </c>
      <c r="E6" s="138">
        <v>10153</v>
      </c>
      <c r="F6" s="166">
        <v>0.02</v>
      </c>
    </row>
    <row r="7" spans="1:9">
      <c r="B7" s="167">
        <v>2021</v>
      </c>
      <c r="C7" s="251">
        <v>214</v>
      </c>
      <c r="D7" s="169">
        <v>2.3516483516483517E-2</v>
      </c>
      <c r="E7" s="170">
        <v>5079</v>
      </c>
      <c r="F7" s="169">
        <v>0.01</v>
      </c>
    </row>
    <row r="8" spans="1:9">
      <c r="B8" s="98" t="s">
        <v>177</v>
      </c>
      <c r="C8" s="90"/>
      <c r="D8" s="90"/>
      <c r="E8" s="90"/>
      <c r="F8" s="90"/>
    </row>
    <row r="9" spans="1:9">
      <c r="B9" s="98" t="s">
        <v>178</v>
      </c>
      <c r="C9" s="90"/>
      <c r="D9" s="90"/>
      <c r="E9" s="90"/>
      <c r="F9" s="90"/>
    </row>
    <row r="10" spans="1:9">
      <c r="B10" s="98" t="s">
        <v>179</v>
      </c>
      <c r="C10" s="90"/>
      <c r="D10" s="90"/>
      <c r="E10" s="90"/>
      <c r="F10" s="90"/>
    </row>
    <row r="11" spans="1:9">
      <c r="B11" s="105"/>
      <c r="C11" s="104"/>
      <c r="D11" s="104"/>
      <c r="E11" s="104"/>
      <c r="F11" s="104"/>
      <c r="G11" s="104"/>
      <c r="H11" s="2"/>
    </row>
    <row r="12" spans="1:9">
      <c r="B12" s="99" t="s">
        <v>180</v>
      </c>
      <c r="C12" s="104"/>
      <c r="D12" s="104"/>
      <c r="E12" s="104"/>
      <c r="F12" s="104"/>
      <c r="G12" s="104"/>
      <c r="H12" s="2"/>
    </row>
    <row r="13" spans="1:9" ht="23">
      <c r="B13" s="101" t="s">
        <v>62</v>
      </c>
      <c r="C13" s="101" t="s">
        <v>181</v>
      </c>
      <c r="D13" s="101" t="s">
        <v>182</v>
      </c>
      <c r="E13" s="104"/>
      <c r="F13" s="2"/>
    </row>
    <row r="14" spans="1:9">
      <c r="B14" s="229" t="s">
        <v>183</v>
      </c>
      <c r="C14" s="230">
        <v>86</v>
      </c>
      <c r="D14" s="231">
        <v>1.7359779409686758E-4</v>
      </c>
      <c r="E14" s="104"/>
      <c r="F14" s="2"/>
    </row>
    <row r="15" spans="1:9">
      <c r="B15" s="97">
        <v>2019</v>
      </c>
      <c r="C15" s="137">
        <v>229</v>
      </c>
      <c r="D15" s="139">
        <v>4.5451027014582041E-4</v>
      </c>
      <c r="E15" s="104"/>
      <c r="F15" s="2"/>
    </row>
    <row r="16" spans="1:9">
      <c r="B16" s="97">
        <v>2020</v>
      </c>
      <c r="C16" s="137">
        <v>236</v>
      </c>
      <c r="D16" s="139">
        <v>4.5845094089285262E-4</v>
      </c>
      <c r="E16" s="104"/>
      <c r="F16" s="2"/>
    </row>
    <row r="17" spans="2:15">
      <c r="B17" s="167">
        <v>2021</v>
      </c>
      <c r="C17" s="168">
        <v>175</v>
      </c>
      <c r="D17" s="246">
        <v>3.3295154889060544E-4</v>
      </c>
      <c r="E17" s="104"/>
      <c r="F17" s="2"/>
      <c r="G17" s="2"/>
    </row>
    <row r="18" spans="2:15">
      <c r="B18" s="103" t="s">
        <v>184</v>
      </c>
      <c r="C18" s="104"/>
      <c r="D18" s="104"/>
      <c r="E18" s="104"/>
      <c r="F18" s="104"/>
      <c r="G18" s="104"/>
      <c r="H18" s="2"/>
      <c r="I18" s="2"/>
    </row>
    <row r="19" spans="2:15">
      <c r="B19" s="103" t="s">
        <v>185</v>
      </c>
      <c r="C19" s="104"/>
      <c r="D19" s="104"/>
      <c r="E19" s="104"/>
      <c r="F19" s="104"/>
      <c r="G19" s="104"/>
      <c r="H19" s="2"/>
      <c r="I19" s="2"/>
    </row>
    <row r="20" spans="2:15">
      <c r="B20" s="52" t="s">
        <v>186</v>
      </c>
      <c r="C20" s="2"/>
      <c r="D20" s="2"/>
      <c r="E20" s="2"/>
      <c r="F20" s="2"/>
      <c r="G20" s="2"/>
      <c r="H20" s="2"/>
      <c r="I20" s="2"/>
    </row>
    <row r="21" spans="2:15">
      <c r="B21" s="103" t="s">
        <v>187</v>
      </c>
      <c r="C21" s="2"/>
      <c r="D21" s="2"/>
      <c r="E21" s="2"/>
      <c r="F21" s="2"/>
      <c r="G21" s="2"/>
      <c r="H21" s="2"/>
      <c r="I21" s="2"/>
      <c r="L21" s="50"/>
      <c r="M21" s="50"/>
    </row>
    <row r="22" spans="2:15">
      <c r="B22" s="2"/>
      <c r="C22" s="2"/>
      <c r="D22" s="2"/>
      <c r="E22" s="2"/>
      <c r="F22" s="2"/>
      <c r="G22" s="2"/>
      <c r="H22" s="2"/>
      <c r="I22" s="2"/>
      <c r="K22" s="50"/>
      <c r="L22" s="50"/>
      <c r="M22" s="50"/>
      <c r="N22" s="50"/>
      <c r="O22" s="50"/>
    </row>
    <row r="23" spans="2:15">
      <c r="B23" s="2"/>
      <c r="C23" s="2"/>
      <c r="D23" s="2"/>
      <c r="E23" s="2"/>
      <c r="F23" s="2"/>
      <c r="G23" s="2"/>
      <c r="H23" s="2"/>
      <c r="I23" s="2"/>
      <c r="K23" s="50"/>
      <c r="L23" s="50"/>
      <c r="M23" s="50"/>
      <c r="N23" s="50"/>
      <c r="O23" s="50"/>
    </row>
    <row r="24" spans="2:15">
      <c r="B24" s="2"/>
      <c r="C24" s="2"/>
      <c r="D24" s="2"/>
      <c r="E24" s="2"/>
      <c r="F24" s="2"/>
      <c r="G24" s="2"/>
      <c r="H24" s="2"/>
      <c r="I24" s="2"/>
      <c r="K24" s="50"/>
      <c r="L24" s="50"/>
      <c r="M24" s="50"/>
      <c r="N24" s="50"/>
      <c r="O24" s="50"/>
    </row>
    <row r="25" spans="2:15">
      <c r="B25" s="2"/>
      <c r="C25" s="2"/>
      <c r="D25" s="2"/>
      <c r="E25" s="2"/>
      <c r="F25" s="2"/>
      <c r="G25" s="2"/>
      <c r="H25" s="2"/>
      <c r="I25" s="2"/>
      <c r="K25" s="50"/>
      <c r="L25" s="50"/>
      <c r="M25" s="50"/>
      <c r="N25" s="50"/>
      <c r="O25" s="50"/>
    </row>
  </sheetData>
  <conditionalFormatting sqref="E14:E17">
    <cfRule type="iconSet" priority="165">
      <iconSet iconSet="3Arrows">
        <cfvo type="percent" val="0"/>
        <cfvo type="percent" val="33"/>
        <cfvo type="percent" val="67"/>
      </iconSet>
    </cfRule>
  </conditionalFormatting>
  <hyperlinks>
    <hyperlink ref="A1" r:id="rId1" location="Index!A1" xr:uid="{F7E028F3-A9E1-4FED-B613-778FCF0F15CA}"/>
  </hyperlinks>
  <pageMargins left="0.7" right="0.7" top="0.75" bottom="0.75" header="0.3" footer="0.3"/>
  <pageSetup paperSize="9" scale="73" orientation="landscape" r:id="rId2"/>
  <headerFooter>
    <oddFooter>&amp;L&amp;1#&amp;"Calibri"&amp;11&amp;K000000OFFICIAL: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bdda6c-da94-4750-9f11-2b3ad5efe699" xsi:nil="true"/>
    <lcf76f155ced4ddcb4097134ff3c332f xmlns="d010e17d-b696-4e74-896d-73539ccd3a7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D9003344CC964B8A7F94F6408D3280" ma:contentTypeVersion="16" ma:contentTypeDescription="Create a new document." ma:contentTypeScope="" ma:versionID="29bb65bddb7ffccb6baaf693072e8c2f">
  <xsd:schema xmlns:xsd="http://www.w3.org/2001/XMLSchema" xmlns:xs="http://www.w3.org/2001/XMLSchema" xmlns:p="http://schemas.microsoft.com/office/2006/metadata/properties" xmlns:ns2="d010e17d-b696-4e74-896d-73539ccd3a7a" xmlns:ns3="edbdda6c-da94-4750-9f11-2b3ad5efe699" targetNamespace="http://schemas.microsoft.com/office/2006/metadata/properties" ma:root="true" ma:fieldsID="f5370b720f221565b4ec4a23881ee265" ns2:_="" ns3:_="">
    <xsd:import namespace="d010e17d-b696-4e74-896d-73539ccd3a7a"/>
    <xsd:import namespace="edbdda6c-da94-4750-9f11-2b3ad5efe6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10e17d-b696-4e74-896d-73539ccd3a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dbdda6c-da94-4750-9f11-2b3ad5efe69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7626c18-56c5-48db-a201-bd844daf24f9}" ma:internalName="TaxCatchAll" ma:showField="CatchAllData" ma:web="edbdda6c-da94-4750-9f11-2b3ad5efe6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870761-5647-4C40-8905-B2D021BEE7CA}">
  <ds:schemaRefs>
    <ds:schemaRef ds:uri="d010e17d-b696-4e74-896d-73539ccd3a7a"/>
    <ds:schemaRef ds:uri="http://purl.org/dc/elements/1.1/"/>
    <ds:schemaRef ds:uri="http://schemas.microsoft.com/office/2006/metadata/properties"/>
    <ds:schemaRef ds:uri="edbdda6c-da94-4750-9f11-2b3ad5efe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AEF7430-5ED8-40BB-8279-E489A43C7055}">
  <ds:schemaRefs>
    <ds:schemaRef ds:uri="http://schemas.microsoft.com/sharepoint/v3/contenttype/forms"/>
  </ds:schemaRefs>
</ds:datastoreItem>
</file>

<file path=customXml/itemProps3.xml><?xml version="1.0" encoding="utf-8"?>
<ds:datastoreItem xmlns:ds="http://schemas.openxmlformats.org/officeDocument/2006/customXml" ds:itemID="{A7169DEE-63EC-419F-96DB-8DA4B97AE9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10e17d-b696-4e74-896d-73539ccd3a7a"/>
    <ds:schemaRef ds:uri="edbdda6c-da94-4750-9f11-2b3ad5efe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Index</vt:lpstr>
      <vt:lpstr>1.1.1</vt:lpstr>
      <vt:lpstr>1.1.2</vt:lpstr>
      <vt:lpstr>1.1.3</vt:lpstr>
      <vt:lpstr>1.1.4</vt:lpstr>
      <vt:lpstr>1.2.1</vt:lpstr>
      <vt:lpstr>1.2.2</vt:lpstr>
      <vt:lpstr>1.2.3</vt:lpstr>
      <vt:lpstr>1.2.4</vt:lpstr>
      <vt:lpstr>2.1.1</vt:lpstr>
      <vt:lpstr>2.1.2 </vt:lpstr>
      <vt:lpstr>2.2.1</vt:lpstr>
      <vt:lpstr>2.2.2</vt:lpstr>
      <vt:lpstr>2.2.3</vt:lpstr>
      <vt:lpstr>2.2.4</vt:lpstr>
      <vt:lpstr>2.3.1</vt:lpstr>
      <vt:lpstr>2.3.2</vt:lpstr>
      <vt:lpstr>3.1.1</vt:lpstr>
      <vt:lpstr>3.1.2</vt:lpstr>
      <vt:lpstr>3.1.3</vt:lpstr>
      <vt:lpstr>3.2.1</vt:lpstr>
      <vt:lpstr>3.2.2</vt:lpstr>
      <vt:lpstr>3.2.3</vt:lpstr>
      <vt:lpstr>3.2.4</vt:lpstr>
      <vt:lpstr>3.2.5</vt:lpstr>
      <vt:lpstr>'1.1.3'!Print_Area</vt:lpstr>
      <vt:lpstr>'1.2.1'!Print_Area</vt:lpstr>
      <vt:lpstr>'1.2.2'!Print_Area</vt:lpstr>
      <vt:lpstr>'2.1.1'!Print_Area</vt:lpstr>
      <vt:lpstr>'2.2.1'!Print_Area</vt:lpstr>
      <vt:lpstr>'2.2.2'!Print_Area</vt:lpstr>
      <vt:lpstr>'2.3.1'!Print_Area</vt:lpstr>
      <vt:lpstr>'2.3.2'!Print_Area</vt:lpstr>
      <vt:lpstr>'3.1.1'!Print_Area</vt:lpstr>
      <vt:lpstr>'3.1.2'!Print_Area</vt:lpstr>
      <vt:lpstr>'3.1.3'!Print_Area</vt:lpstr>
      <vt:lpstr>'3.2.1'!Print_Area</vt:lpstr>
      <vt:lpstr>'3.2.3'!Print_Area</vt:lpstr>
      <vt:lpstr>'3.2.4'!Print_Area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2023-06-23T01:09:59Z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0x010100ACD9003344CC964B8A7F94F6408D3280</vt:lpwstr>
  </property>
  <property fmtid="{D5CDD505-2E9C-101B-9397-08002B2CF9AE}" pid="10" name="MediaServiceImageTags">
    <vt:lpwstr/>
  </property>
  <property fmtid="{D5CDD505-2E9C-101B-9397-08002B2CF9AE}" pid="11" name="MSIP_Label_17d22cff-4d41-44a1-a7ea-af857521bf50_Enabled">
    <vt:lpwstr>true</vt:lpwstr>
  </property>
  <property fmtid="{D5CDD505-2E9C-101B-9397-08002B2CF9AE}" pid="12" name="MSIP_Label_17d22cff-4d41-44a1-a7ea-af857521bf50_SetDate">
    <vt:lpwstr>2023-06-23T01:09:58Z</vt:lpwstr>
  </property>
  <property fmtid="{D5CDD505-2E9C-101B-9397-08002B2CF9AE}" pid="13" name="MSIP_Label_17d22cff-4d41-44a1-a7ea-af857521bf50_Method">
    <vt:lpwstr>Privileged</vt:lpwstr>
  </property>
  <property fmtid="{D5CDD505-2E9C-101B-9397-08002B2CF9AE}" pid="14" name="MSIP_Label_17d22cff-4d41-44a1-a7ea-af857521bf50_Name">
    <vt:lpwstr>17d22cff-4d41-44a1-a7ea-af857521bf50</vt:lpwstr>
  </property>
  <property fmtid="{D5CDD505-2E9C-101B-9397-08002B2CF9AE}" pid="15" name="MSIP_Label_17d22cff-4d41-44a1-a7ea-af857521bf50_SiteId">
    <vt:lpwstr>722ea0be-3e1c-4b11-ad6f-9401d6856e24</vt:lpwstr>
  </property>
  <property fmtid="{D5CDD505-2E9C-101B-9397-08002B2CF9AE}" pid="16" name="MSIP_Label_17d22cff-4d41-44a1-a7ea-af857521bf50_ActionId">
    <vt:lpwstr>411b2636-1388-4922-8d46-e8c827c19233</vt:lpwstr>
  </property>
  <property fmtid="{D5CDD505-2E9C-101B-9397-08002B2CF9AE}" pid="17" name="MSIP_Label_17d22cff-4d41-44a1-a7ea-af857521bf50_ContentBits">
    <vt:lpwstr>2</vt:lpwstr>
  </property>
</Properties>
</file>